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Sonja\Documents\poslovi\IT Praxis\CARNET\Dorade lektora\11SP\"/>
    </mc:Choice>
  </mc:AlternateContent>
  <xr:revisionPtr revIDLastSave="0" documentId="13_ncr:1_{ACC68146-1C59-4060-A822-F96262C4D59A}" xr6:coauthVersionLast="47" xr6:coauthVersionMax="47" xr10:uidLastSave="{00000000-0000-0000-0000-000000000000}"/>
  <bookViews>
    <workbookView xWindow="-120" yWindow="-120" windowWidth="29040" windowHeight="15840" tabRatio="791" activeTab="5" xr2:uid="{00000000-000D-0000-FFFF-FFFF00000000}"/>
  </bookViews>
  <sheets>
    <sheet name="1" sheetId="8" r:id="rId1"/>
    <sheet name="2" sheetId="4" r:id="rId2"/>
    <sheet name="3" sheetId="5" r:id="rId3"/>
    <sheet name="4" sheetId="3" r:id="rId4"/>
    <sheet name="5" sheetId="6" r:id="rId5"/>
    <sheet name="6" sheetId="7" r:id="rId6"/>
  </sheet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9" i="3" l="1"/>
  <c r="A96" i="3"/>
  <c r="A50" i="5"/>
  <c r="A1" i="6"/>
  <c r="A1" i="7"/>
  <c r="A1" i="3"/>
  <c r="A1" i="5"/>
  <c r="I28" i="7"/>
  <c r="I29" i="7"/>
  <c r="I30" i="7"/>
  <c r="I31" i="7"/>
  <c r="I32" i="7"/>
  <c r="I33" i="7"/>
  <c r="I34" i="7"/>
  <c r="I35" i="7"/>
  <c r="I36" i="7"/>
  <c r="H28" i="7"/>
  <c r="H29" i="7"/>
  <c r="H30" i="7"/>
  <c r="H31" i="7"/>
  <c r="H32" i="7"/>
  <c r="H33" i="7"/>
  <c r="H34" i="7"/>
  <c r="H35" i="7"/>
  <c r="H36"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N119" i="7"/>
  <c r="M75" i="6"/>
  <c r="E6" i="3"/>
  <c r="G6" i="6" s="1"/>
  <c r="E4" i="3"/>
  <c r="L170" i="7" l="1"/>
  <c r="AD170" i="7" s="1"/>
  <c r="L169" i="7"/>
  <c r="AD169" i="7" s="1"/>
  <c r="L168" i="7"/>
  <c r="AD168" i="7" s="1"/>
  <c r="L167" i="7"/>
  <c r="AD167" i="7" s="1"/>
  <c r="L166" i="7"/>
  <c r="AD166" i="7" s="1"/>
  <c r="L165" i="7"/>
  <c r="AD165" i="7" s="1"/>
  <c r="L164" i="7"/>
  <c r="AD164" i="7" s="1"/>
  <c r="L163" i="7"/>
  <c r="AD163" i="7" s="1"/>
  <c r="L162" i="7"/>
  <c r="AD162" i="7" s="1"/>
  <c r="L161" i="7"/>
  <c r="AD161" i="7" s="1"/>
  <c r="L160" i="7"/>
  <c r="AD160" i="7" s="1"/>
  <c r="L159" i="7"/>
  <c r="AD159" i="7" s="1"/>
  <c r="L158" i="7"/>
  <c r="L157" i="7"/>
  <c r="AD157" i="7" s="1"/>
  <c r="L156" i="7"/>
  <c r="AD156" i="7" s="1"/>
  <c r="L155" i="7"/>
  <c r="AD155" i="7" s="1"/>
  <c r="L154" i="7"/>
  <c r="AD154" i="7" s="1"/>
  <c r="L153" i="7"/>
  <c r="AD153" i="7" s="1"/>
  <c r="L152" i="7"/>
  <c r="AD152" i="7" s="1"/>
  <c r="L151" i="7"/>
  <c r="AD151" i="7" s="1"/>
  <c r="L150" i="7"/>
  <c r="AD150" i="7" s="1"/>
  <c r="L149" i="7"/>
  <c r="AD149" i="7" s="1"/>
  <c r="L148" i="7"/>
  <c r="AD148" i="7" s="1"/>
  <c r="L147" i="7"/>
  <c r="AD147" i="7" s="1"/>
  <c r="L146" i="7"/>
  <c r="AD146" i="7" s="1"/>
  <c r="L145" i="7"/>
  <c r="AD145" i="7" s="1"/>
  <c r="L144" i="7"/>
  <c r="AD144" i="7" s="1"/>
  <c r="L143" i="7"/>
  <c r="AD143" i="7" s="1"/>
  <c r="L142" i="7"/>
  <c r="AD142" i="7" s="1"/>
  <c r="L141" i="7"/>
  <c r="AD141" i="7" s="1"/>
  <c r="L140" i="7"/>
  <c r="AD140" i="7" s="1"/>
  <c r="L139" i="7"/>
  <c r="AD139" i="7" s="1"/>
  <c r="L138" i="7"/>
  <c r="L137" i="7"/>
  <c r="AD137" i="7" s="1"/>
  <c r="L136" i="7"/>
  <c r="AD136" i="7" s="1"/>
  <c r="L135" i="7"/>
  <c r="AD135" i="7" s="1"/>
  <c r="L134" i="7"/>
  <c r="AD134" i="7" s="1"/>
  <c r="L133" i="7"/>
  <c r="AD133" i="7" s="1"/>
  <c r="L132" i="7"/>
  <c r="AD132" i="7" s="1"/>
  <c r="AD123" i="7"/>
  <c r="AC170" i="7"/>
  <c r="AC169" i="7"/>
  <c r="AC168" i="7"/>
  <c r="AC167" i="7"/>
  <c r="AC166" i="7"/>
  <c r="AC165" i="7"/>
  <c r="AC164" i="7"/>
  <c r="AC163" i="7"/>
  <c r="AC162" i="7"/>
  <c r="AC161" i="7"/>
  <c r="AC160" i="7"/>
  <c r="AC159" i="7"/>
  <c r="AC158" i="7"/>
  <c r="AC157" i="7"/>
  <c r="AC156" i="7"/>
  <c r="AC155" i="7"/>
  <c r="AC154" i="7"/>
  <c r="AC153" i="7"/>
  <c r="AC152" i="7"/>
  <c r="AC151" i="7"/>
  <c r="AC150" i="7"/>
  <c r="AC149" i="7"/>
  <c r="AC148" i="7"/>
  <c r="AC147" i="7"/>
  <c r="AC146" i="7"/>
  <c r="AC145" i="7"/>
  <c r="AC144" i="7"/>
  <c r="AC143" i="7"/>
  <c r="AC142" i="7"/>
  <c r="AC141" i="7"/>
  <c r="AC140" i="7"/>
  <c r="AC139" i="7"/>
  <c r="AC138" i="7"/>
  <c r="AC137" i="7"/>
  <c r="AC136" i="7"/>
  <c r="AC135" i="7"/>
  <c r="AC134" i="7"/>
  <c r="AC133" i="7"/>
  <c r="AC132" i="7"/>
  <c r="Y112" i="7"/>
  <c r="AB112" i="7"/>
  <c r="Y113" i="7"/>
  <c r="AB113" i="7"/>
  <c r="Y114" i="7"/>
  <c r="AB114" i="7"/>
  <c r="Y115" i="7"/>
  <c r="AB115" i="7"/>
  <c r="Y116" i="7"/>
  <c r="AB116" i="7"/>
  <c r="Y117" i="7"/>
  <c r="AB117" i="7"/>
  <c r="Y118" i="7"/>
  <c r="AB118" i="7"/>
  <c r="Y119" i="7"/>
  <c r="AB119" i="7"/>
  <c r="Y120" i="7"/>
  <c r="AB120" i="7"/>
  <c r="Y121" i="7"/>
  <c r="Z121" i="7"/>
  <c r="AA121" i="7"/>
  <c r="AB121" i="7"/>
  <c r="AE121" i="7"/>
  <c r="Y122" i="7"/>
  <c r="Z122" i="7"/>
  <c r="AA122" i="7"/>
  <c r="AB122" i="7"/>
  <c r="AE122" i="7"/>
  <c r="Y123" i="7"/>
  <c r="Z123" i="7"/>
  <c r="AA123" i="7"/>
  <c r="AB123" i="7"/>
  <c r="AE123" i="7"/>
  <c r="Y124" i="7"/>
  <c r="Z124" i="7"/>
  <c r="AA124" i="7"/>
  <c r="AB124" i="7"/>
  <c r="AE124" i="7"/>
  <c r="Y125" i="7"/>
  <c r="Z125" i="7"/>
  <c r="AA125" i="7"/>
  <c r="AB125" i="7"/>
  <c r="AE125" i="7"/>
  <c r="Y126" i="7"/>
  <c r="Z126" i="7"/>
  <c r="AA126" i="7"/>
  <c r="AB126" i="7"/>
  <c r="AE126" i="7"/>
  <c r="Y127" i="7"/>
  <c r="Z127" i="7"/>
  <c r="AA127" i="7"/>
  <c r="AB127" i="7"/>
  <c r="AE127" i="7"/>
  <c r="Y128" i="7"/>
  <c r="Z128" i="7"/>
  <c r="AA128" i="7"/>
  <c r="AB128" i="7"/>
  <c r="AE128" i="7"/>
  <c r="Y129" i="7"/>
  <c r="Z129" i="7"/>
  <c r="AA129" i="7"/>
  <c r="AB129" i="7"/>
  <c r="AE129" i="7"/>
  <c r="Y130" i="7"/>
  <c r="Z130" i="7"/>
  <c r="AA130" i="7"/>
  <c r="AB130" i="7"/>
  <c r="AE130" i="7"/>
  <c r="Y131" i="7"/>
  <c r="Z131" i="7"/>
  <c r="AA131" i="7"/>
  <c r="AB131" i="7"/>
  <c r="AE131" i="7"/>
  <c r="Y132" i="7"/>
  <c r="Z132" i="7"/>
  <c r="AA132" i="7"/>
  <c r="AB132" i="7"/>
  <c r="AE132" i="7"/>
  <c r="Y133" i="7"/>
  <c r="Z133" i="7"/>
  <c r="AA133" i="7"/>
  <c r="AB133" i="7"/>
  <c r="AE133" i="7"/>
  <c r="Y134" i="7"/>
  <c r="Z134" i="7"/>
  <c r="AA134" i="7"/>
  <c r="AB134" i="7"/>
  <c r="AE134" i="7"/>
  <c r="Y135" i="7"/>
  <c r="Z135" i="7"/>
  <c r="AA135" i="7"/>
  <c r="AB135" i="7"/>
  <c r="AE135" i="7"/>
  <c r="Y136" i="7"/>
  <c r="Z136" i="7"/>
  <c r="AA136" i="7"/>
  <c r="AB136" i="7"/>
  <c r="AE136" i="7"/>
  <c r="Y137" i="7"/>
  <c r="Z137" i="7"/>
  <c r="AA137" i="7"/>
  <c r="AB137" i="7"/>
  <c r="AE137" i="7"/>
  <c r="Y138" i="7"/>
  <c r="Z138" i="7"/>
  <c r="AA138" i="7"/>
  <c r="AB138" i="7"/>
  <c r="AD138" i="7"/>
  <c r="AE138" i="7"/>
  <c r="Y139" i="7"/>
  <c r="Z139" i="7"/>
  <c r="AA139" i="7"/>
  <c r="AB139" i="7"/>
  <c r="AE139" i="7"/>
  <c r="Y140" i="7"/>
  <c r="Z140" i="7"/>
  <c r="AA140" i="7"/>
  <c r="AB140" i="7"/>
  <c r="AE140" i="7"/>
  <c r="Y141" i="7"/>
  <c r="Z141" i="7"/>
  <c r="AA141" i="7"/>
  <c r="AB141" i="7"/>
  <c r="AE141" i="7"/>
  <c r="Y142" i="7"/>
  <c r="Z142" i="7"/>
  <c r="AA142" i="7"/>
  <c r="AB142" i="7"/>
  <c r="AE142" i="7"/>
  <c r="Y143" i="7"/>
  <c r="Z143" i="7"/>
  <c r="AA143" i="7"/>
  <c r="AB143" i="7"/>
  <c r="AE143" i="7"/>
  <c r="Y144" i="7"/>
  <c r="Z144" i="7"/>
  <c r="AA144" i="7"/>
  <c r="AB144" i="7"/>
  <c r="AE144" i="7"/>
  <c r="Y145" i="7"/>
  <c r="Z145" i="7"/>
  <c r="AA145" i="7"/>
  <c r="AB145" i="7"/>
  <c r="AE145" i="7"/>
  <c r="Y146" i="7"/>
  <c r="Z146" i="7"/>
  <c r="AA146" i="7"/>
  <c r="AB146" i="7"/>
  <c r="AE146" i="7"/>
  <c r="Y147" i="7"/>
  <c r="Z147" i="7"/>
  <c r="AA147" i="7"/>
  <c r="AB147" i="7"/>
  <c r="AE147" i="7"/>
  <c r="Y148" i="7"/>
  <c r="Z148" i="7"/>
  <c r="AA148" i="7"/>
  <c r="AB148" i="7"/>
  <c r="AE148" i="7"/>
  <c r="Y149" i="7"/>
  <c r="Z149" i="7"/>
  <c r="AA149" i="7"/>
  <c r="AB149" i="7"/>
  <c r="AE149" i="7"/>
  <c r="Y150" i="7"/>
  <c r="Z150" i="7"/>
  <c r="AA150" i="7"/>
  <c r="AB150" i="7"/>
  <c r="AE150" i="7"/>
  <c r="Y151" i="7"/>
  <c r="Z151" i="7"/>
  <c r="AA151" i="7"/>
  <c r="AB151" i="7"/>
  <c r="AE151" i="7"/>
  <c r="Y152" i="7"/>
  <c r="Z152" i="7"/>
  <c r="AA152" i="7"/>
  <c r="AB152" i="7"/>
  <c r="AE152" i="7"/>
  <c r="Y153" i="7"/>
  <c r="Z153" i="7"/>
  <c r="AA153" i="7"/>
  <c r="AB153" i="7"/>
  <c r="AE153" i="7"/>
  <c r="Y154" i="7"/>
  <c r="Z154" i="7"/>
  <c r="AA154" i="7"/>
  <c r="AB154" i="7"/>
  <c r="AE154" i="7"/>
  <c r="Y155" i="7"/>
  <c r="Z155" i="7"/>
  <c r="AA155" i="7"/>
  <c r="AB155" i="7"/>
  <c r="AE155" i="7"/>
  <c r="Y156" i="7"/>
  <c r="Z156" i="7"/>
  <c r="AA156" i="7"/>
  <c r="AB156" i="7"/>
  <c r="AE156" i="7"/>
  <c r="Y157" i="7"/>
  <c r="Z157" i="7"/>
  <c r="AA157" i="7"/>
  <c r="AB157" i="7"/>
  <c r="AE157" i="7"/>
  <c r="Y158" i="7"/>
  <c r="Z158" i="7"/>
  <c r="AA158" i="7"/>
  <c r="AB158" i="7"/>
  <c r="AD158" i="7"/>
  <c r="AE158" i="7"/>
  <c r="Y159" i="7"/>
  <c r="Z159" i="7"/>
  <c r="AA159" i="7"/>
  <c r="AB159" i="7"/>
  <c r="AE159" i="7"/>
  <c r="Y160" i="7"/>
  <c r="Z160" i="7"/>
  <c r="AA160" i="7"/>
  <c r="AB160" i="7"/>
  <c r="AE160" i="7"/>
  <c r="Y161" i="7"/>
  <c r="Z161" i="7"/>
  <c r="AA161" i="7"/>
  <c r="AB161" i="7"/>
  <c r="AE161" i="7"/>
  <c r="Y162" i="7"/>
  <c r="Z162" i="7"/>
  <c r="AA162" i="7"/>
  <c r="AB162" i="7"/>
  <c r="AE162" i="7"/>
  <c r="Y163" i="7"/>
  <c r="Z163" i="7"/>
  <c r="AA163" i="7"/>
  <c r="AB163" i="7"/>
  <c r="AE163" i="7"/>
  <c r="Y164" i="7"/>
  <c r="Z164" i="7"/>
  <c r="AA164" i="7"/>
  <c r="AB164" i="7"/>
  <c r="AE164" i="7"/>
  <c r="Y165" i="7"/>
  <c r="Z165" i="7"/>
  <c r="AA165" i="7"/>
  <c r="AB165" i="7"/>
  <c r="AE165" i="7"/>
  <c r="Y166" i="7"/>
  <c r="Z166" i="7"/>
  <c r="AA166" i="7"/>
  <c r="AB166" i="7"/>
  <c r="AE166" i="7"/>
  <c r="Y167" i="7"/>
  <c r="Z167" i="7"/>
  <c r="AA167" i="7"/>
  <c r="AB167" i="7"/>
  <c r="AE167" i="7"/>
  <c r="Y168" i="7"/>
  <c r="Z168" i="7"/>
  <c r="AA168" i="7"/>
  <c r="AB168" i="7"/>
  <c r="AE168" i="7"/>
  <c r="Y169" i="7"/>
  <c r="Z169" i="7"/>
  <c r="AA169" i="7"/>
  <c r="AB169" i="7"/>
  <c r="AE169" i="7"/>
  <c r="Y170" i="7"/>
  <c r="Z170" i="7"/>
  <c r="AA170" i="7"/>
  <c r="AB170" i="7"/>
  <c r="AE170" i="7"/>
  <c r="AB111" i="7"/>
  <c r="Y111" i="7"/>
  <c r="AE120" i="7"/>
  <c r="N112" i="7"/>
  <c r="AE112" i="7" s="1"/>
  <c r="N113" i="7"/>
  <c r="AE113" i="7" s="1"/>
  <c r="N114" i="7"/>
  <c r="AE114" i="7" s="1"/>
  <c r="N115" i="7"/>
  <c r="AE115" i="7" s="1"/>
  <c r="N116" i="7"/>
  <c r="AE116" i="7" s="1"/>
  <c r="N117" i="7"/>
  <c r="AE117" i="7" s="1"/>
  <c r="N118" i="7"/>
  <c r="AE118" i="7" s="1"/>
  <c r="AE119" i="7"/>
  <c r="N111" i="7"/>
  <c r="AE111" i="7" s="1"/>
  <c r="R68" i="7" l="1"/>
  <c r="Q68" i="7"/>
  <c r="P59" i="7"/>
  <c r="Q59" i="7"/>
  <c r="R59" i="7"/>
  <c r="S59" i="7"/>
  <c r="P60" i="7"/>
  <c r="Q60" i="7"/>
  <c r="R60" i="7"/>
  <c r="S60" i="7"/>
  <c r="P61" i="7"/>
  <c r="Q61" i="7"/>
  <c r="R61" i="7"/>
  <c r="S61" i="7"/>
  <c r="P62" i="7"/>
  <c r="Q62" i="7"/>
  <c r="R62" i="7"/>
  <c r="S62" i="7"/>
  <c r="P63" i="7"/>
  <c r="Q63" i="7"/>
  <c r="R63" i="7"/>
  <c r="S63" i="7"/>
  <c r="P64" i="7"/>
  <c r="Q64" i="7"/>
  <c r="R64" i="7"/>
  <c r="S64" i="7"/>
  <c r="P65" i="7"/>
  <c r="Q65" i="7"/>
  <c r="R65" i="7"/>
  <c r="S65" i="7"/>
  <c r="P66" i="7"/>
  <c r="Q66" i="7"/>
  <c r="R66" i="7"/>
  <c r="S66" i="7"/>
  <c r="P67" i="7"/>
  <c r="Q67" i="7"/>
  <c r="R67" i="7"/>
  <c r="S67" i="7"/>
  <c r="P68" i="7"/>
  <c r="Q58" i="7"/>
  <c r="R58" i="7"/>
  <c r="S58" i="7"/>
  <c r="P58" i="7"/>
  <c r="B28" i="7"/>
  <c r="B29" i="7"/>
  <c r="B30" i="7"/>
  <c r="B31" i="7"/>
  <c r="B32" i="7"/>
  <c r="B33" i="7"/>
  <c r="B34" i="7"/>
  <c r="B35" i="7"/>
  <c r="B36" i="7"/>
  <c r="C49" i="7"/>
  <c r="D49" i="7"/>
  <c r="E49" i="7"/>
  <c r="F49" i="7"/>
  <c r="G49" i="7"/>
  <c r="H49" i="7"/>
  <c r="I49" i="7"/>
  <c r="J49" i="7"/>
  <c r="K49" i="7"/>
  <c r="L49" i="7"/>
  <c r="M49" i="7"/>
  <c r="N49" i="7"/>
  <c r="C50" i="7"/>
  <c r="D50" i="7"/>
  <c r="E50" i="7"/>
  <c r="F50" i="7"/>
  <c r="G50" i="7"/>
  <c r="H50" i="7"/>
  <c r="I50" i="7"/>
  <c r="J50" i="7"/>
  <c r="K50" i="7"/>
  <c r="L50" i="7"/>
  <c r="M50" i="7"/>
  <c r="N50" i="7"/>
  <c r="C51" i="7"/>
  <c r="D51" i="7"/>
  <c r="E51" i="7"/>
  <c r="F51" i="7"/>
  <c r="G51" i="7"/>
  <c r="H51" i="7"/>
  <c r="I51" i="7"/>
  <c r="J51" i="7"/>
  <c r="K51" i="7"/>
  <c r="L51" i="7"/>
  <c r="M51" i="7"/>
  <c r="N51" i="7"/>
  <c r="C52" i="7"/>
  <c r="D52" i="7"/>
  <c r="E52" i="7"/>
  <c r="F52" i="7"/>
  <c r="G52" i="7"/>
  <c r="H52" i="7"/>
  <c r="I52" i="7"/>
  <c r="J52" i="7"/>
  <c r="K52" i="7"/>
  <c r="L52" i="7"/>
  <c r="M52" i="7"/>
  <c r="N52" i="7"/>
  <c r="C53" i="7"/>
  <c r="D53" i="7"/>
  <c r="E53" i="7"/>
  <c r="F53" i="7"/>
  <c r="G53" i="7"/>
  <c r="H53" i="7"/>
  <c r="I53" i="7"/>
  <c r="J53" i="7"/>
  <c r="K53" i="7"/>
  <c r="L53" i="7"/>
  <c r="M53" i="7"/>
  <c r="N53" i="7"/>
  <c r="C54" i="7"/>
  <c r="D54" i="7"/>
  <c r="E54" i="7"/>
  <c r="F54" i="7"/>
  <c r="G54" i="7"/>
  <c r="H54" i="7"/>
  <c r="I54" i="7"/>
  <c r="J54" i="7"/>
  <c r="K54" i="7"/>
  <c r="L54" i="7"/>
  <c r="M54" i="7"/>
  <c r="N54" i="7"/>
  <c r="C55" i="7"/>
  <c r="D55" i="7"/>
  <c r="E55" i="7"/>
  <c r="F55" i="7"/>
  <c r="G55" i="7"/>
  <c r="H55" i="7"/>
  <c r="I55" i="7"/>
  <c r="J55" i="7"/>
  <c r="K55" i="7"/>
  <c r="L55" i="7"/>
  <c r="M55" i="7"/>
  <c r="N55" i="7"/>
  <c r="C56" i="7"/>
  <c r="D56" i="7"/>
  <c r="E56" i="7"/>
  <c r="F56" i="7"/>
  <c r="G56" i="7"/>
  <c r="H56" i="7"/>
  <c r="I56" i="7"/>
  <c r="J56" i="7"/>
  <c r="K56" i="7"/>
  <c r="L56" i="7"/>
  <c r="M56" i="7"/>
  <c r="N56" i="7"/>
  <c r="C57" i="7"/>
  <c r="D57" i="7"/>
  <c r="E57" i="7"/>
  <c r="F57" i="7"/>
  <c r="G57" i="7"/>
  <c r="H57" i="7"/>
  <c r="I57" i="7"/>
  <c r="J57" i="7"/>
  <c r="K57" i="7"/>
  <c r="L57" i="7"/>
  <c r="M57" i="7"/>
  <c r="N57" i="7"/>
  <c r="D48" i="7"/>
  <c r="E48" i="7"/>
  <c r="F48" i="7"/>
  <c r="G48" i="7"/>
  <c r="H48" i="7"/>
  <c r="I48" i="7"/>
  <c r="J48" i="7"/>
  <c r="K48" i="7"/>
  <c r="L48" i="7"/>
  <c r="M48" i="7"/>
  <c r="N48" i="7"/>
  <c r="C48" i="7"/>
  <c r="F28" i="7"/>
  <c r="F29" i="7"/>
  <c r="F30" i="7"/>
  <c r="F31" i="7"/>
  <c r="F32" i="7"/>
  <c r="F33" i="7"/>
  <c r="F34" i="7"/>
  <c r="F35" i="7"/>
  <c r="F36" i="7"/>
  <c r="F27" i="7"/>
  <c r="B27" i="7"/>
  <c r="A28" i="7"/>
  <c r="B112" i="7" s="1"/>
  <c r="Z112" i="7" s="1"/>
  <c r="A29" i="7"/>
  <c r="B113" i="7" s="1"/>
  <c r="Z113" i="7" s="1"/>
  <c r="A30" i="7"/>
  <c r="A31" i="7"/>
  <c r="B115" i="7" s="1"/>
  <c r="Z115" i="7" s="1"/>
  <c r="A32" i="7"/>
  <c r="B116" i="7" s="1"/>
  <c r="Z116" i="7" s="1"/>
  <c r="A33" i="7"/>
  <c r="B117" i="7" s="1"/>
  <c r="Z117" i="7" s="1"/>
  <c r="A34" i="7"/>
  <c r="B118" i="7" s="1"/>
  <c r="Z118" i="7" s="1"/>
  <c r="A35" i="7"/>
  <c r="B119" i="7" s="1"/>
  <c r="Z119" i="7" s="1"/>
  <c r="A36" i="7"/>
  <c r="B120" i="7" s="1"/>
  <c r="Z120" i="7" s="1"/>
  <c r="A27" i="7"/>
  <c r="A51" i="6"/>
  <c r="A52" i="6"/>
  <c r="A53" i="6"/>
  <c r="A54" i="6"/>
  <c r="A55" i="6"/>
  <c r="A56" i="6"/>
  <c r="A57" i="6"/>
  <c r="A58" i="6"/>
  <c r="A59" i="6"/>
  <c r="A50" i="6"/>
  <c r="A66" i="6"/>
  <c r="A67" i="6"/>
  <c r="A68" i="6"/>
  <c r="A69" i="6"/>
  <c r="A70" i="6"/>
  <c r="A71" i="6"/>
  <c r="A72" i="6"/>
  <c r="A73" i="6"/>
  <c r="A74" i="6"/>
  <c r="A65" i="6"/>
  <c r="G4" i="7"/>
  <c r="C97" i="3"/>
  <c r="B44" i="7" s="1"/>
  <c r="G44" i="7" s="1"/>
  <c r="K44" i="7" s="1"/>
  <c r="M27" i="5"/>
  <c r="C98" i="3" s="1"/>
  <c r="C11" i="6"/>
  <c r="B38" i="7" s="1"/>
  <c r="C12" i="6"/>
  <c r="B39" i="7" s="1"/>
  <c r="C10" i="6"/>
  <c r="B37" i="7" s="1"/>
  <c r="G4" i="6"/>
  <c r="A56" i="5"/>
  <c r="A54" i="5"/>
  <c r="A55" i="5"/>
  <c r="A52" i="5"/>
  <c r="A53" i="5"/>
  <c r="AC129" i="7" l="1"/>
  <c r="AC128" i="7"/>
  <c r="AC127" i="7"/>
  <c r="AC126" i="7"/>
  <c r="AC125" i="7"/>
  <c r="AC124" i="7"/>
  <c r="AC123" i="7"/>
  <c r="AC122" i="7"/>
  <c r="AC131" i="7"/>
  <c r="B111" i="7"/>
  <c r="Z111" i="7" s="1"/>
  <c r="AC130" i="7"/>
  <c r="AD128" i="7"/>
  <c r="AD127" i="7"/>
  <c r="AD126" i="7"/>
  <c r="AD125" i="7"/>
  <c r="AD124" i="7"/>
  <c r="AD129" i="7"/>
  <c r="AD131" i="7"/>
  <c r="AD130" i="7"/>
  <c r="L30" i="7"/>
  <c r="B114" i="7"/>
  <c r="Z114" i="7" s="1"/>
  <c r="E3" i="3"/>
  <c r="C120" i="7"/>
  <c r="AA120" i="7" s="1"/>
  <c r="C114" i="7"/>
  <c r="AA114" i="7" s="1"/>
  <c r="C118" i="7"/>
  <c r="AA118" i="7" s="1"/>
  <c r="C115" i="7"/>
  <c r="AA115" i="7" s="1"/>
  <c r="C119" i="7"/>
  <c r="AA119" i="7" s="1"/>
  <c r="C113" i="7"/>
  <c r="AA113" i="7" s="1"/>
  <c r="C112" i="7"/>
  <c r="AA112" i="7" s="1"/>
  <c r="C116" i="7"/>
  <c r="AA116" i="7" s="1"/>
  <c r="C111" i="7"/>
  <c r="AA111" i="7" s="1"/>
  <c r="C117" i="7"/>
  <c r="AA117" i="7" s="1"/>
  <c r="AD122" i="7"/>
  <c r="L114" i="7"/>
  <c r="AD114" i="7" s="1"/>
  <c r="L118" i="7"/>
  <c r="AD118" i="7" s="1"/>
  <c r="H114" i="7"/>
  <c r="AC114" i="7" s="1"/>
  <c r="H118" i="7"/>
  <c r="AC118" i="7" s="1"/>
  <c r="AD121" i="7"/>
  <c r="L115" i="7"/>
  <c r="AD115" i="7" s="1"/>
  <c r="L119" i="7"/>
  <c r="AD119" i="7" s="1"/>
  <c r="AC121" i="7"/>
  <c r="H115" i="7"/>
  <c r="AC115" i="7" s="1"/>
  <c r="H119" i="7"/>
  <c r="AC119" i="7" s="1"/>
  <c r="L27" i="7"/>
  <c r="L112" i="7"/>
  <c r="AD112" i="7" s="1"/>
  <c r="L116" i="7"/>
  <c r="AD116" i="7" s="1"/>
  <c r="L120" i="7"/>
  <c r="AD120" i="7" s="1"/>
  <c r="H112" i="7"/>
  <c r="AC112" i="7" s="1"/>
  <c r="H116" i="7"/>
  <c r="AC116" i="7" s="1"/>
  <c r="H120" i="7"/>
  <c r="AC120" i="7" s="1"/>
  <c r="L113" i="7"/>
  <c r="AD113" i="7" s="1"/>
  <c r="L117" i="7"/>
  <c r="AD117" i="7" s="1"/>
  <c r="L111" i="7"/>
  <c r="AD111" i="7" s="1"/>
  <c r="H113" i="7"/>
  <c r="AC113" i="7" s="1"/>
  <c r="H117" i="7"/>
  <c r="AC117" i="7" s="1"/>
  <c r="H111" i="7"/>
  <c r="AC111" i="7" s="1"/>
  <c r="A54" i="7"/>
  <c r="L33" i="7"/>
  <c r="A50" i="7"/>
  <c r="L29" i="7"/>
  <c r="A65" i="7"/>
  <c r="L34" i="7"/>
  <c r="A67" i="7"/>
  <c r="L36" i="7"/>
  <c r="A63" i="7"/>
  <c r="L32" i="7"/>
  <c r="A59" i="7"/>
  <c r="L28" i="7"/>
  <c r="A51" i="7"/>
  <c r="A56" i="7"/>
  <c r="L35" i="7"/>
  <c r="A52" i="7"/>
  <c r="L31" i="7"/>
  <c r="A48" i="7"/>
  <c r="V68" i="7"/>
  <c r="A58" i="7"/>
  <c r="W68" i="7"/>
  <c r="A53" i="7"/>
  <c r="A49" i="7"/>
  <c r="A57" i="7"/>
  <c r="A62" i="7"/>
  <c r="A61" i="7"/>
  <c r="A55" i="7"/>
  <c r="A64" i="7"/>
  <c r="A60" i="7"/>
  <c r="A66" i="7"/>
  <c r="M33" i="7"/>
  <c r="M34" i="7"/>
  <c r="H27" i="7"/>
  <c r="G25" i="7"/>
  <c r="I27" i="7"/>
  <c r="J28" i="7"/>
  <c r="J29" i="7"/>
  <c r="J30" i="7"/>
  <c r="J31" i="7"/>
  <c r="J32" i="7"/>
  <c r="J33" i="7"/>
  <c r="J34" i="7"/>
  <c r="J35" i="7"/>
  <c r="J36" i="7"/>
  <c r="J27" i="7"/>
  <c r="G3" i="6" l="1"/>
  <c r="G3" i="7"/>
  <c r="P28" i="7"/>
  <c r="P27" i="7"/>
  <c r="P33" i="7"/>
  <c r="N33" i="7" s="1"/>
  <c r="P36" i="7"/>
  <c r="N36" i="7" s="1"/>
  <c r="P32" i="7"/>
  <c r="N32" i="7" s="1"/>
  <c r="P35" i="7"/>
  <c r="N35" i="7" s="1"/>
  <c r="P31" i="7"/>
  <c r="N31" i="7" s="1"/>
  <c r="P34" i="7"/>
  <c r="N34" i="7" s="1"/>
  <c r="P29" i="7"/>
  <c r="N29" i="7" s="1"/>
  <c r="P30" i="7"/>
  <c r="N30" i="7" s="1"/>
  <c r="K37" i="7"/>
  <c r="L37" i="7"/>
  <c r="N37" i="7" s="1"/>
  <c r="A8" i="5"/>
  <c r="A29" i="5"/>
  <c r="M35" i="7" l="1"/>
  <c r="M36" i="7"/>
  <c r="M32" i="7"/>
  <c r="M27" i="7"/>
  <c r="N27" i="7"/>
  <c r="T58" i="7"/>
  <c r="M28" i="7"/>
  <c r="N28" i="7"/>
  <c r="M31" i="7"/>
  <c r="T62" i="7"/>
  <c r="T64" i="7"/>
  <c r="T66" i="7"/>
  <c r="T65" i="7"/>
  <c r="T67" i="7"/>
  <c r="M29" i="7"/>
  <c r="T60" i="7"/>
  <c r="T63" i="7"/>
  <c r="T59" i="7"/>
  <c r="M30" i="7"/>
  <c r="T61" i="7"/>
  <c r="M37" i="7"/>
  <c r="E86" i="4"/>
  <c r="E87" i="4" s="1"/>
  <c r="E88" i="4" s="1"/>
  <c r="E89" i="4" s="1"/>
  <c r="E90" i="4" s="1"/>
  <c r="E91" i="4" s="1"/>
  <c r="E92" i="4" s="1"/>
  <c r="M42" i="4"/>
  <c r="N42" i="4" s="1"/>
  <c r="M43" i="4"/>
  <c r="N43" i="4" s="1"/>
  <c r="M44" i="4"/>
  <c r="N44" i="4" s="1"/>
  <c r="M45" i="4"/>
  <c r="N45" i="4" s="1"/>
  <c r="M46" i="4"/>
  <c r="N46" i="4" s="1"/>
  <c r="M47" i="4"/>
  <c r="N47" i="4" s="1"/>
  <c r="M48" i="4"/>
  <c r="N48" i="4" s="1"/>
  <c r="M49" i="4"/>
  <c r="N49" i="4" s="1"/>
  <c r="M50" i="4"/>
  <c r="N50" i="4" s="1"/>
  <c r="M51" i="4"/>
  <c r="N51" i="4" s="1"/>
  <c r="M52" i="4"/>
  <c r="N52" i="4" s="1"/>
  <c r="M53" i="4"/>
  <c r="N53" i="4" s="1"/>
  <c r="M54" i="4"/>
  <c r="N54" i="4" s="1"/>
  <c r="M55" i="4"/>
  <c r="N55" i="4" s="1"/>
  <c r="M56" i="4"/>
  <c r="N56" i="4" s="1"/>
  <c r="M57" i="4"/>
  <c r="N57" i="4" s="1"/>
  <c r="M58" i="4"/>
  <c r="N58" i="4" s="1"/>
  <c r="M59" i="4"/>
  <c r="N59" i="4" s="1"/>
  <c r="M60" i="4"/>
  <c r="N60" i="4" s="1"/>
  <c r="M61" i="4"/>
  <c r="N61" i="4" s="1"/>
  <c r="M62" i="4"/>
  <c r="N62" i="4" s="1"/>
  <c r="M63" i="4"/>
  <c r="N63" i="4" s="1"/>
  <c r="M64" i="4"/>
  <c r="N64" i="4" s="1"/>
  <c r="M65" i="4"/>
  <c r="N65" i="4" s="1"/>
  <c r="M66" i="4"/>
  <c r="N66" i="4" s="1"/>
  <c r="M67" i="4"/>
  <c r="N67" i="4" s="1"/>
  <c r="M68" i="4"/>
  <c r="N68" i="4" s="1"/>
  <c r="M69" i="4"/>
  <c r="N69" i="4" s="1"/>
  <c r="M70" i="4"/>
  <c r="N70" i="4" s="1"/>
  <c r="M71" i="4"/>
  <c r="N71" i="4" s="1"/>
  <c r="M72" i="4"/>
  <c r="N72" i="4" s="1"/>
  <c r="M73" i="4"/>
  <c r="N73" i="4" s="1"/>
  <c r="M74" i="4"/>
  <c r="N74" i="4" s="1"/>
  <c r="M75" i="4"/>
  <c r="N75" i="4" s="1"/>
  <c r="M76" i="4"/>
  <c r="N76" i="4" s="1"/>
  <c r="M77" i="4"/>
  <c r="N77" i="4" s="1"/>
  <c r="M78" i="4"/>
  <c r="N78" i="4" s="1"/>
  <c r="M79" i="4"/>
  <c r="N79" i="4" s="1"/>
  <c r="M80" i="4"/>
  <c r="N80" i="4" s="1"/>
  <c r="M81" i="4"/>
  <c r="N81" i="4" s="1"/>
  <c r="M82" i="4"/>
  <c r="N82" i="4" s="1"/>
  <c r="M41" i="4"/>
  <c r="N41" i="4" s="1"/>
  <c r="V64" i="7" l="1"/>
  <c r="W64" i="7"/>
  <c r="V60" i="7"/>
  <c r="W60" i="7"/>
  <c r="W61" i="7"/>
  <c r="V61" i="7"/>
  <c r="V66" i="7"/>
  <c r="W66" i="7"/>
  <c r="W59" i="7"/>
  <c r="V59" i="7"/>
  <c r="W67" i="7"/>
  <c r="V67" i="7"/>
  <c r="V62" i="7"/>
  <c r="W62" i="7"/>
  <c r="W58" i="7"/>
  <c r="V58" i="7"/>
  <c r="W63" i="7"/>
  <c r="V63" i="7"/>
  <c r="W65" i="7"/>
  <c r="V65" i="7"/>
  <c r="D41" i="4"/>
  <c r="D86" i="4" s="1"/>
  <c r="A52" i="3" s="1"/>
  <c r="D63" i="4"/>
  <c r="D90" i="4" s="1"/>
  <c r="A56" i="3" s="1"/>
  <c r="D48" i="4"/>
  <c r="D87" i="4" s="1"/>
  <c r="A53" i="3" s="1"/>
  <c r="D71" i="4"/>
  <c r="D91" i="4" s="1"/>
  <c r="A57" i="3" s="1"/>
  <c r="D76" i="4"/>
  <c r="D92" i="4" s="1"/>
  <c r="A58" i="3" s="1"/>
  <c r="D60" i="4"/>
  <c r="D89" i="4" s="1"/>
  <c r="A55" i="3" s="1"/>
  <c r="D54" i="4"/>
  <c r="D88" i="4" s="1"/>
  <c r="A54" i="3" s="1"/>
  <c r="N83" i="4"/>
  <c r="K83" i="4" s="1"/>
  <c r="K39" i="4" s="1"/>
  <c r="B6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tc={FF98A08D-F0B5-49DB-B39A-8C699E0D493C}</author>
  </authors>
  <commentList>
    <comment ref="A5" authorId="0" shapeId="0" xr:uid="{FF98A08D-F0B5-49DB-B39A-8C699E0D493C}">
      <text>
        <t>[Threaded comment]
Your version of Excel allows you to read this threaded comment; however, any edits to it will get removed if the file is opened in a newer version of Excel. Learn more: https://go.microsoft.com/fwlink/?linkid=870924
Comment:
    "radar graf zrelosti ustanove": 
nije mi jasan ovaj pojam
Reply:
    To je vrsta grafikona (ovaj ispod) koja pokazuje razinu zrelosti po različitim područjima.
Reply:
    u redu</t>
      </text>
    </comment>
  </commentList>
</comments>
</file>

<file path=xl/sharedStrings.xml><?xml version="1.0" encoding="utf-8"?>
<sst xmlns="http://schemas.openxmlformats.org/spreadsheetml/2006/main" count="539" uniqueCount="468">
  <si>
    <t>Visoko učilište</t>
  </si>
  <si>
    <t>poučavanja, učenja i vrednovanja u digitalnom okruženju</t>
  </si>
  <si>
    <t>digitalnih kompetencija</t>
  </si>
  <si>
    <t>digitalna kulture</t>
  </si>
  <si>
    <t>digitalni sadržaja</t>
  </si>
  <si>
    <t>infrastrukture i servisa</t>
  </si>
  <si>
    <t>istraživanja u digitalnom okruženju</t>
  </si>
  <si>
    <t>angažmana i komunikacije dionika u digitalnom okruženju</t>
  </si>
  <si>
    <t>Autori strateškog plana</t>
  </si>
  <si>
    <t>ISKUSTVO U STRATEŠKOM PLANIRANJU I POSTOJEĆI STRATEŠKI PLANOVI</t>
  </si>
  <si>
    <t>manje od 5</t>
  </si>
  <si>
    <t>više od 20</t>
  </si>
  <si>
    <t>izm. 5 i 10</t>
  </si>
  <si>
    <t>izm. 10 i 15</t>
  </si>
  <si>
    <t>izm. 15 i 20</t>
  </si>
  <si>
    <t>Upišite misiju navedenu u tom planu.</t>
  </si>
  <si>
    <t>Upišite temeljne vrijednosti navedene u tom planu.</t>
  </si>
  <si>
    <t>Upišite viziju navedenu u tom planu.</t>
  </si>
  <si>
    <t>DIGITALNA ZRELOST VISOKOG UČILIŠTA I ANALIZA SADAŠNJEG STANJA ODABRANOG STRATEŠKOG PODRUČJA</t>
  </si>
  <si>
    <t>Vodstvo, planiranje i upravljanje</t>
  </si>
  <si>
    <t>Osiguranje kvalitete</t>
  </si>
  <si>
    <t>Znanstveno-istraživački rad uz podršku IKT-a</t>
  </si>
  <si>
    <t>Učenje i poučavanje uz podršku IKT-a</t>
  </si>
  <si>
    <t>IKT kultura</t>
  </si>
  <si>
    <t>IKT resursi i infrastruktura</t>
  </si>
  <si>
    <t>Trans. tehn. i služenje društvu uz podršku IKT-a</t>
  </si>
  <si>
    <t>PROCJENA DIGITALNE ZRELOSTI ZA VISOKO UČILIŠTE</t>
  </si>
  <si>
    <t>Područje</t>
  </si>
  <si>
    <t>Elementi</t>
  </si>
  <si>
    <t>1 - Digitalno neosviješteno</t>
  </si>
  <si>
    <t>2 - Digitalno početno</t>
  </si>
  <si>
    <t>3 - Digitalno osnaženo</t>
  </si>
  <si>
    <t>4 - Digitalno sposobno</t>
  </si>
  <si>
    <t>5 - Digitalno zrelo</t>
  </si>
  <si>
    <t>Razina zrelosti VU</t>
  </si>
  <si>
    <t>Na visokom učilištu (VU) ne postoje strateški dokumenti koji obuhvaćaju integraciju IKT-a na VU. U misiji, viziji i/ili strategiji razvoja VU postoje čimbenici koji uključuju integraciju i organizacijsku upotrebu IKT-a. Strateški plan, vizija i misija VU ne sadrže jasne prioritete i mjerljive ciljeve za učinkovitu integraciju IKT-a u VU.</t>
  </si>
  <si>
    <t>Na visokom učilištu (VU) djelomično postoje strateški dokumenti koji obuhvaćaju integraciju IKT-a na VU. U misiji, viziji i/ili strategiji razvoja VU postoje čimbenici koji uključuju integraciju i organizacijsku upotrebu IKT-a. Strateški plan, vizija i misija VU ne sadrže jasne prioritete i mjerljive ciljeve za učinkovitu integraciju IKT-a u VU.</t>
  </si>
  <si>
    <t>Na visokom učilištu (VU) postoje strateški dokumenti koji obuhvaćaju integraciju IKT-a na VU te su usklađeni s nacionalnim smjernicama. U misiji, viziji i/ili strategiji razvoja VU postoje čimbenici koji uključuju integraciju i organizacijsku upotrebu IKT-a. Strateški plan, vizija i misija VU sadrže jasne prioritete i mjerljive ciljeve za učinkovitu integraciju IKT-a na VU, ali ne postoji periodička evaluacija učinaka u kontekstu definiranih dugoročnih ciljeva primjene IKT-a.</t>
  </si>
  <si>
    <t>Na visokom učilištu (VU) ne postoje strateški dokumenti koji obuhvaćaju integraciju IKT-a na VU.</t>
  </si>
  <si>
    <t xml:space="preserve">Na visokom učilištu (VU) započet je proces izrade strateškog dokumenta integracije IKT-a na VU. </t>
  </si>
  <si>
    <t xml:space="preserve">Na visokom učilištu (VU) djelomično postoje strateški dokumenti koji obuhvaćaju integraciju IKT-a na VU te nisu  usklađeni s nacionalnim smjernicama i globalnim trendovima. </t>
  </si>
  <si>
    <t>Na visokom učilištu (VU) postoje strateški dokumenti koji obuhvaćaju integraciju IKT-a na VU te su usklađeni s nacionalnim smjernicama i globalnim trendovima.</t>
  </si>
  <si>
    <t>Visoko učilište (VU) ima plan financijskog ulaganja u IKT resurse za učenje i poučavanje; istraživanje i razvoj te poslovanje ustanove koji je usklađen s potrebama VU. Redovito se prati realizacija financijskog ulaganja.</t>
  </si>
  <si>
    <t xml:space="preserve"> Planiranje usavršavanja zaposlenika VU u području primjene IKT-a</t>
  </si>
  <si>
    <t>Visoko učilište (VU) nema razvijen plan usavršavanja djelatnika VU u području digitalnih kompetencija.</t>
  </si>
  <si>
    <t xml:space="preserve">Visoko učilište (VU) planski ulaže u kontinuirani i sveobuhvatni profesionalni razvoj svojih zaposlenika u području primjene IKT-a. Gotovo svi zaposlenici u planiranje  nastavnog procesa uključuje IKT s ciljem unaprjeđenja načina učenja i poučavanja; istraživanja i razvoja te usmjeravanja nastave u skladu s ishodima učenja  te svoj plan redovito preispituje i s tim u skladu i revidira. </t>
  </si>
  <si>
    <t xml:space="preserve">Visoko učilište (VU) planski ulaže u kontinuirani i sveobuhvatni profesionalni razvoj svojih zaposlenika (ne samo nastavnog osoblja) na svim razinama u području primjene IKT-a. Zaposlenici se potiču u pohađanju akreditiranih/certificiranih edukacija koje pridonose njihovom profesionalnom razvoju i razvoju VU.  Gotovo svi zaposlenici u planiranje  nastavnog procesa uključuje IKT s ciljem unaprjeđenja načina učenja i poučavanja; istraživanja i razvoja te usmjeravanja nastave u skladu s ishodima učenja  te svoj plan redovito preispituje i s tim u skladu i revidira. </t>
  </si>
  <si>
    <t>Upravljanje poslovanjem VU uz podršku IKT-a i informacijskog sustava za potporu poslovnim procesima</t>
  </si>
  <si>
    <t>Visoko učilište (VU) nema implementiran informacijski sustav (IS) za potporu poslovnim procesima VU niti postoji praksa prikupljanja poslovno relevantnih podataka i njihova obrada.</t>
  </si>
  <si>
    <t xml:space="preserve">Visoko učilište (VU) nema implementiran informacijski sustav (IS) za potporu poslovnim procesima VU, ali postoji praksa prikupljanja poslovno relevantnih podataka i njihova obrada. </t>
  </si>
  <si>
    <t xml:space="preserve">Visoko učilište (VU) ima djelomično implementiran informacijski sustav (IS) za potporu poslovnim procesima VU i postoji praksa prikupljanja poslovno relevantnih podataka i njihova obrada. </t>
  </si>
  <si>
    <t>Visoko učilište (VU) ima implementiran informacijski sustav (IS) za potporu poslovnim procesima VU. Postoji praksa prikupljanja poslovno relevantnih podataka i njihova obrada u svrhu informiranja donositelja odluka.</t>
  </si>
  <si>
    <t>Upravljanje integracijom IKT-a u učenje i poučavanje na VU</t>
  </si>
  <si>
    <t>Uprava visokog učilišta (VU) planira i provodi integraciju IKT-a u učenje i poučavanje. Uprava prepoznaje potencijal IKT-a u učenju i poučavanju, provodi opremanje IKT resursima na razini VU.</t>
  </si>
  <si>
    <t>Upravljanje integracijom IKT-a u znanstveno-istraživački rad na VU</t>
  </si>
  <si>
    <t xml:space="preserve">Uprava visokih učilišta (VU) ne planira i ne provodi opremanje IKT resursima u znanstveno-istraživački rad planiranjem, nabavom (osiguranjem sredstava), primjenom, edukacijom zaposlenika, osiguranjem IKT podrške. </t>
  </si>
  <si>
    <t>Uprava visokih učilišta (VU) ne planira i ne provodi opremanje IKT resursima u znanstveno-istraživački rad planiranjem, nabavom (osiguranjem sredstava), primjenom, edukacijom zaposlenika, osiguranjem IKT podrške već se ono provodi po potrebi.</t>
  </si>
  <si>
    <t xml:space="preserve">Uprava visokih učilišta (VU) neplanski provodi opremanje IKT resursima u znanstveno-istraživački rad planiranjem, nabavom (osiguranjem sredstava), primjenom, edukacijom zaposlenika, osiguranjem IKT podrške. </t>
  </si>
  <si>
    <t>Politika osiguranja kvalitete primjene IKT-a na VU</t>
  </si>
  <si>
    <t>Visoko učilište (VU) ne provodi politiku osiguranja kvalitete primjene IKT-a kao dio dokumenta strateškog upravljanja.</t>
  </si>
  <si>
    <t>Visoko učilište (VU) ne provodi politiku osiguranja kvalitete primjene IKT-a kao dio dokumenta strateškog upravljanja već se politika osiguranja kvalitete provodi po potrebi.</t>
  </si>
  <si>
    <t xml:space="preserve">Visoko učilište (VU) djelomično provodi politiku osiguranja kvalitete primjene IKT-a kao zaseban dokument, ali ne kao dio dokumenta strateškog upravljanja. </t>
  </si>
  <si>
    <t>Visoko učilište (VU) provodi politiku osiguranja kvalitete primjene IKT-a kao dio dokumenta strateškog upravljanja. Politika osiguranja kvalitete IKT-a uključuje planiranje i uspostavu, ali ne i mjerenje, analizu primjene IKT-a na VU.</t>
  </si>
  <si>
    <t>Usvojene procedure praćenja napredovanja studenata kroz studij uz podršku IKT-a</t>
  </si>
  <si>
    <t>Visoko učilište (VU) nema usvojene procedure i praćenje upisa studenata, njihovog napredovanja kroz studij, završavanja studija uz podršku IKT-a.</t>
  </si>
  <si>
    <t xml:space="preserve">Visoko učilište (VU) ima djelomično definirane  i objavljene propise koji pokrivaju sve faze “životnog ciklusa” studenata, npr. upis, napredovanje, priznanja i certifikati uz podršku IKT-a.  </t>
  </si>
  <si>
    <t xml:space="preserve">Visoko učilište (VU) ima definirane i objavljene propise koji pokrivaju sve faze “životnog ciklusa” studenata, npr. upis, napredovanje, priznanja i certifikati uz podršku IKT-a. </t>
  </si>
  <si>
    <t>Visoko učilište (VU) ima definirane i objavljene propise koji pokrivaju sve faze “životnog ciklusa” studenata, npr. upis, napredovanje, priznanja i certifikati uz podršku IKT-a.  VU potiče zaposlenike da iskoriste IKT kako bi studentima pružili povratne informacije o njihovom napretku na suvremeni način npr. korištenjem e-portfelja, ali ne koristi  analitike učenja i dubinske analize podataka (engl. data mining).</t>
  </si>
  <si>
    <t>Visoko učilište (VU) ima definirane i objavljene propise koji pokrivaju sve faze “životnog ciklusa” studenata, npr. upis, napredovanje, priznanja i certifikati uz podršku IKT-a. VU koristi analitike učenja i dubinske analize podataka (engl. data mining). VU potiče zaposlenike da iskoriste IKT kako bi studentima pružili povratne informacije o njihovom napretku na suvremeni način npr. korištenjem e-portfelja.</t>
  </si>
  <si>
    <t xml:space="preserve">Kontinuirano praćenje rezultata primjene IKT-a u  znanstveno-nastavnom radu u svrhu osiguranja kvalitete VU </t>
  </si>
  <si>
    <t>Visoko učilište (VU) nema uspostavljene smjernice i preporuke za kontinuirano praćenje rezultata znanstveno-nastavnog rada i napredovanja nastavnika u svrhu osiguranja kvalitete VU.</t>
  </si>
  <si>
    <t>Kontinuirano praćenje primjene IKT resursa u svrhu osiguranja kvalitete VU</t>
  </si>
  <si>
    <t>Visoko učilište (VU) nema uspostavljene smjernice i preporuke za kontinuirano praćenje rezultata primjene IKT resursa zaposlenika VU u svrhu osiguranja kvalitete VU.</t>
  </si>
  <si>
    <t>Praćenje i periodička revizija kvalitete studijskih programa s aspekta primjene IKT-a</t>
  </si>
  <si>
    <t>Visoko učilište (VU) nema uspostavljene procedure za praćenje i periodičku reviziju studijskih programa s aspekta primjene  IKT-a.</t>
  </si>
  <si>
    <t>Visoko učilište (VU) nema uspostavljene procedure za praćenje i periodičku reviziju studijskih programa s aspekta primjene  IKT-a, ali pojedini zaposlenici (uprava) imaju dostupne na primjeren način obrađene podatke o rezultatima implementacije IKT-a.</t>
  </si>
  <si>
    <t>Visoko učilište (VU) ima djelomično uspostavljene procedure za praćenje i periodičku reviziju studijskih programa s aspekta primjene  IKT-a , te po potrebi mogućnost izvještavanja o rezultatima implementacije IKT-a.</t>
  </si>
  <si>
    <t>Visoko učilište (VU) ima uspostavljene procedure za periodički pregled i izvještavanje o rezultatima, kvaliteti i utjecaju implementacije IKT-a  na obrazovne programe, ali se obrazovni programi ne ažuriraju sukladno razvoju novih tehnoloških i pedagoških trendova.</t>
  </si>
  <si>
    <t>Visoko učilište (VU) ima uspostavljene procedure za periodički pregled i izvještavanje o rezultatima, kvaliteti i utjecaju implementacije IKT-a  na obrazovne programe te ažuriranje programa sukladno razvoju novih tehnoloških i pedagoških trendova.</t>
  </si>
  <si>
    <t>Vrednovanje kvalitete rada zaposlenika VU s aspekta integracije IKT-a</t>
  </si>
  <si>
    <t>Visoko učilište (VU) nema uspostavljene procedure prikupljanja podataka koji se odnose na pojedinačni profesionalni napredak i postignuća nastavnog, istraživačkog, administrativnog i tehničkog osoblja.</t>
  </si>
  <si>
    <t>Visoko učilište (VU) nema uspostavljene procedure prikupljanja podataka koji se odnose na pojedinačni profesionalni napredak i postignuća nastavnog, istraživačkog, administrativnog i tehničkog osoblja, ali pojedini zaposlenici (uprava) imaju dostupne na primjeren način obrađene podatke o profesionalnom napretku zaposlenika.</t>
  </si>
  <si>
    <t xml:space="preserve"> Upotreba IKT-a u pripremi i objavi znanstveno-istraživačkih radova</t>
  </si>
  <si>
    <t xml:space="preserve">Visoko učilište (VU) nema definirane politike u pripremi i objavi znanstvenih radova već se ona provodi po potrebi kada uključuje primjenu IKT-a. </t>
  </si>
  <si>
    <t>Visoko učilište (VU) djelomično planira i provodi upotrebu IKT-a u pripremi i objavi znanstvenih radova koje se provodi na individualnoj razini.</t>
  </si>
  <si>
    <t xml:space="preserve"> Sustav potpore istraživačima na početku karijere u primjeni IKT-a u znanstveno-istraživačkom radu</t>
  </si>
  <si>
    <t>Visoko učilište (VU) nema razvijen sustav potpore istraživačima na početku karijere u primjeni IKT-a u znanstveno- istraživačkom radu.</t>
  </si>
  <si>
    <t>Visoko učilište (VU) ima djelomično razvijen sustav potpore istraživačima na početku karijere u primjeni IKT-a u znanstveno-istraživačkom radu.</t>
  </si>
  <si>
    <t>Podrška IKT-a u  upravljanju znanstveno-istraživačkim radom i projektima</t>
  </si>
  <si>
    <t xml:space="preserve">Visoko učilište (VU) ne osigurava podršku u pripremi i upravljanju znanstveno-istraživačkom radu i projektima. </t>
  </si>
  <si>
    <t>Visoko učilište (VU) ne osigurava podršku IKT-a u pripremi i upravljanju znanstveno-istraživačkom radu i projektima.</t>
  </si>
  <si>
    <t>Visoko učilište (VU) djelomično osigurava podršku IKT-a u pripremi i upravljanju znanstveno-istraživačkom radu i projektima.</t>
  </si>
  <si>
    <t>Visoko učilište (VU) osigurava IKT podršku u pripremi i upravljanju znanstveno-istraživačkog rada i projekata, ali ne i  IKT podršku projektima koje učilište prijavljuje ili provodi (baza članaka, IS sustavi poput baze projekata).</t>
  </si>
  <si>
    <t>Visoko učilište (VU) osigurava IKT podršku u pripremi i upravljanju znanstveno-istraživačkog rada te IKT podršku projektima koje učilište prijavljuje ili provodi (baza članaka, IS sustavi poput baze projekata).</t>
  </si>
  <si>
    <t>Podrška VU u stvaranju partnerstva za provođenje zajedničkih IKT istraživanja</t>
  </si>
  <si>
    <t>Visoko učilište (VU) ne potiče partnerstva za provođenje zajedničkih IKT istraživanja.</t>
  </si>
  <si>
    <t>Visoko učilište (VU) djelomično potiče partnerstva za provođenje zajedničkih IKT istraživanja.</t>
  </si>
  <si>
    <t xml:space="preserve"> Kontinuirano usavršavanje istraživača u primjeni IKT-a u znanstveno-istraživačkom radu</t>
  </si>
  <si>
    <t>Visoko učilište (VU) djelomično planira i ulaže u usavršavanje istraživača u primjeni IKT-a u znanstveno-istraživačkom radu (provodi po potrebi na individualnoj razini).</t>
  </si>
  <si>
    <t>Umreženost i suradnja istraživača u znanstveno-istraživačkom radu uz podršku IKT-a</t>
  </si>
  <si>
    <t>Visoko učilište (VU) ne zalaže se za suradnju i razmjenu znanja istraživača putem umreženosti uz podršku IKT-a.</t>
  </si>
  <si>
    <t>Visoko učilište (VU) djelomično se zalaže za suradnju, ali ne i razmjenu znanja istraživača putem umreženosti uz podršku IKT-a.</t>
  </si>
  <si>
    <t>Visoko učilište (VU) djelomično se zalaže za suradnju i razmjenu znanja istraživača putem umreženosti uz podršku IKT-a.</t>
  </si>
  <si>
    <t>Transfer tehnologije i služenje društvu uz podršku IKT-a</t>
  </si>
  <si>
    <t xml:space="preserve"> Primijenjena istraživanja uz primjenu IKT-a u svrhu razvoja nove tehnologije ili proizvoda</t>
  </si>
  <si>
    <t>Visoko učilište (VU) djelomično potiče i usmjerava zaposlenike i studente na primijenjena istraživanja i stručne projekte uz podršku IKT-a i/ili u području IKT-a.</t>
  </si>
  <si>
    <t xml:space="preserve"> Suradnja VU s dionicima društva uz potporu IKT-a</t>
  </si>
  <si>
    <t>Umreženost istraživača i korisnika istraživanja uz potporu IKT-a</t>
  </si>
  <si>
    <t xml:space="preserve">Visoko učilište (VU) ne zalaže se za suradnju i razmjenu znanja istraživača i korisnika istraživanja. </t>
  </si>
  <si>
    <t xml:space="preserve">Visoko učilište (VU) djelomično se zalaže za suradnju, ali ne i razmjenu znanja istraživača i korisnika istraživanja uz potporu IKT-a. </t>
  </si>
  <si>
    <t xml:space="preserve">Visoko učilište (VU) djelomično se zalaže za suradnju i razmjenu znanja istraživača i korisnika istraživanja uz potporu IKT-a. </t>
  </si>
  <si>
    <t>Razvoj digitalnih kompetencija i poticanje inovativnih metoda učenja i poučavanja kod nastavnika VU</t>
  </si>
  <si>
    <t>Razvoj digitalnih kompetencija studenata</t>
  </si>
  <si>
    <t>Nitko od  nastavnika VU u svom poučavanju ne provodi aktivnosti koje pridonose razvoju digitalnih kompetencija studenata.</t>
  </si>
  <si>
    <t>Visoko učilište (VU) redovito potiče, razvija i ocjenjuje primjenu IKT-a od strane studenata u različitim okruženjima učenja te kroz programe obrazovanja. VU potiče studente da budu kreatori specifičnih i međukurikularnih digitalnih sadržaja koji se koriste u formalnih i neformalnih obrazovnim programima.</t>
  </si>
  <si>
    <t>Sveprisutno učenje i otvoreni kurikulum uz primjenu IKT-a</t>
  </si>
  <si>
    <t>Visoko učilište (VU) ne omogućava zaposlenicima i studentima fleksibilan pristup edukaciji jer učenje nije dostupno bilo kada i bilo gdje.</t>
  </si>
  <si>
    <t>Visoko učilište (VU) djelomično omogućava zaposlenicima i studentima fleksibilan pristup edukaciji jer učenje nije dostupno bilo kada i bilo gdje.</t>
  </si>
  <si>
    <t>Visoko učilište (VU) omogućava fleksibilan pristup edukaciji jer je učenje dostupno bilo kada i bilo gdje, ali VU ne omogućava studentima i zaposlenicima otvoreni kurikulum.</t>
  </si>
  <si>
    <t>Dostupan repozitorij digitalnih obrazovnih sadržaja</t>
  </si>
  <si>
    <t>Na visokom učilištu (VU) ne postoji dostupan repozitorij digitalnih obrazovnih sadržaja.</t>
  </si>
  <si>
    <t>Izrada, pohrana i upotreba digitalnih sadržaja od strane nastavnika</t>
  </si>
  <si>
    <t>Nitko od nastavnika visokog učilišta (VU) u svom poučavanju ne primjenjuje već pripremljene dostupne digitalne sadržaje ili ih po potrebi prilagođava kontekstu i aktivnostima učenja i poučavanja.</t>
  </si>
  <si>
    <t>Visoko učilište (VU) ima definirana pravila kako bi osiguralo da su svi dionici organizacije dobro informirani o pravima intelektualnog vlasništva i autorskim pravima pri nabavi, korištenju ili stvaranju digitalnog sadržaja. VU ima razvijeno centralno mjesto pohrane digitalnih dokumenata i obrazovnih sadržaja (repozitorij).</t>
  </si>
  <si>
    <t>Izrada, pohrana i upotreba digitalnih sadržaja od strane studenata</t>
  </si>
  <si>
    <t>Nitko od studenata visokog učilišta (VU) u svom učenju ne primjenjuje već pripremljene dostupne digitalne sadržaje ili ih po potrebi prilagođava kontekstu i aktivnostima učenja.</t>
  </si>
  <si>
    <t>Upotreba analitika učenja u unapređenju učenja i poučavanja</t>
  </si>
  <si>
    <t>Visoko učilište (VU) nema definiran proces mjerenja, prikupljanja i izvještavanja o studentima i njihovom napretku.</t>
  </si>
  <si>
    <t xml:space="preserve">Visoko učilište (VU) ima djelomično definiran proces mjerenja, prikupljanja i izvještavanja o studentima i njihovom napretku radi optimizacije učenja. </t>
  </si>
  <si>
    <t xml:space="preserve">Visoko učilište (VU) ima definiran proces mjerenja i prikupljanja podataka o studentovom napretku, ali studenti nemaju povratnu informaciju odnosno ne dobivaju izvještaj o individualnom napretku. </t>
  </si>
  <si>
    <t>Personalizacija i potpora podzastupljenim skupinama primjenom IKT-a u učenju i poučavanju</t>
  </si>
  <si>
    <t xml:space="preserve">Nitko od zaposlenika visokog učilišta (VU) nije svjestan mogućnosti primjene pomoćne IKT-a  kako bi se odgovorilo na potrebe podzastupljenim skupinama primjenom IKT-a u učenju i poučavanju. </t>
  </si>
  <si>
    <t>Visoko učilište (VU) ima pristup i smjernice za primjenu pomoćne IKT-a  i odgovarajućih digitalnih sadržaja diljem ustanove kako bi se odgovorilo na potrebe podzastupljenim skupinama primjenom IKT-a u učenju i poučavanju.</t>
  </si>
  <si>
    <t xml:space="preserve">Samopouzdanje i motivacija djelatnika za primjenu IKT-a </t>
  </si>
  <si>
    <t>Mrežna prisutnost VU kao sastavni dio IKT kulture nastavnika i studenata</t>
  </si>
  <si>
    <t>Visoko učilište (VU) nije prisutno na mreži (mrežne stranice, portali, društvene mreže).</t>
  </si>
  <si>
    <t>Visoko učilište (VU) ima aktivnu i ažurnu mrežnu stranicu, portal ili profil na društvenim mrežama s osnovnim informacijama o VU, predmetima i aktivnostima.</t>
  </si>
  <si>
    <t xml:space="preserve">Upotreba online sustava komunikacije, informiranja i izvještavanja nastavnika i studenata </t>
  </si>
  <si>
    <t xml:space="preserve">Primjena smjernica i preporuka za regulirani pristup  i sigurnu primjenu IKT resursa </t>
  </si>
  <si>
    <t xml:space="preserve">Visoko učilište (VU) ima djelomično razvijene smjernice i preporuke za regulirani pristup te sigurnu primjenu IKT resursa u vlasništvu učilišta, djelatnika i studenata. </t>
  </si>
  <si>
    <t>IKT infrastruktura</t>
  </si>
  <si>
    <t>Planiranje i nabava IKT infrastrukture</t>
  </si>
  <si>
    <t>Raspoloživa IKT infrastruktura VU omogućava ostvarenje ciljeva VU</t>
  </si>
  <si>
    <t>Raspoloživost IKT resursa za znanstveno-istraživački rad</t>
  </si>
  <si>
    <t xml:space="preserve">Raspoloživost IKT resursa  za potporne službe </t>
  </si>
  <si>
    <t>Visoko učilište (VU) ne omogućava zaposlenicima potpornih službi raspoloživost IKT resursa.</t>
  </si>
  <si>
    <t xml:space="preserve">Visoko učilište (VU) djelomično omogućava zaposlenicima potpornih službi raspoloživost IKT resursa. </t>
  </si>
  <si>
    <t>Visoko učilište (VU) omogućava zaposlenicima potpornih službi raspoloživost IKT resursa.</t>
  </si>
  <si>
    <t xml:space="preserve">Visoko učilište (VU) ima plan nabave IKT infrastrukture za poslovanje ustanove odnosno potpornih službi VU. Periodički se prati realizacija plana nabave IKT infrastrukture. </t>
  </si>
  <si>
    <t>Visoko učilište (VU) ima plan nabave IKT infrastrukture za poslovanje ustanove odnosno potpornih službi VU. Kontinuirano se prati realizacija plana nabave IKT infrastrukture kako bi se ostvarili ciljevi VU.</t>
  </si>
  <si>
    <t>Tehnička potpora i održavanje IKT resursa na VU</t>
  </si>
  <si>
    <t xml:space="preserve">Tehnička potpora i održavanje IKT resursa na visokom učilištu (VU) temelji se na dobrovoljnoj pomoći pojedinih djelatnika i za to nema osiguranih sredstava. </t>
  </si>
  <si>
    <t>Tehnička i korisnička podrška visokog učilišta planirana je i integrirana u IKT infrastrukturu kako bi se osigurala pouzdana izvedba, održavanje i interoperabilnost te omogućilo djelatnicima i studentima neometan pristup digitalnim tehnologijama, sadržajima i uslugama učilišta. Stupanj i način tehničke podrške može biti definiran interno ili vanjskim pružateljima usluga.</t>
  </si>
  <si>
    <t>Sustav informacijske sigurnosti na VU</t>
  </si>
  <si>
    <t>Visoko učilište (VU) nema razvijen sustav informacijske sigurnosti.</t>
  </si>
  <si>
    <t>Težina</t>
  </si>
  <si>
    <t>VU</t>
  </si>
  <si>
    <t>Zrelost</t>
  </si>
  <si>
    <t>UKUPNA DIGITALNA ZRELOST VISOKOG UČILIŠTA</t>
  </si>
  <si>
    <t>Procjenitelji digitalne zrelosti visokog učilišta (navedite osobe i njihove funkcije):</t>
  </si>
  <si>
    <t>Analiza postojećeg stanja</t>
  </si>
  <si>
    <t>Formulacija strateških elemenata</t>
  </si>
  <si>
    <t>Izrada akcijskog plana</t>
  </si>
  <si>
    <t>Provedba plana</t>
  </si>
  <si>
    <t>Evaluacija provedbe plana</t>
  </si>
  <si>
    <t>Ime i prezime</t>
  </si>
  <si>
    <t>Funkcija</t>
  </si>
  <si>
    <t>I</t>
  </si>
  <si>
    <t>S</t>
  </si>
  <si>
    <t>Ekspertiza relevantna za strateški plan</t>
  </si>
  <si>
    <t>Motivacija i ciljevi za strateško planiranje</t>
  </si>
  <si>
    <t>Faze</t>
  </si>
  <si>
    <t>Slabosti</t>
  </si>
  <si>
    <t>Snage</t>
  </si>
  <si>
    <t>Prilike</t>
  </si>
  <si>
    <t>Prijetnje</t>
  </si>
  <si>
    <t>Planirani kraj strategije:</t>
  </si>
  <si>
    <t>Oznaka cilja</t>
  </si>
  <si>
    <t>SC1</t>
  </si>
  <si>
    <t>SC2</t>
  </si>
  <si>
    <t>SC3</t>
  </si>
  <si>
    <t>M</t>
  </si>
  <si>
    <t>R</t>
  </si>
  <si>
    <t>T</t>
  </si>
  <si>
    <t>Formulacija cilja</t>
  </si>
  <si>
    <t>A</t>
  </si>
  <si>
    <t>Autori plana strateškog planiranja</t>
  </si>
  <si>
    <t>U ovom zadatku izrađuje se akcijski plan razvoja</t>
  </si>
  <si>
    <t>STRATEŠKI CILJEVI</t>
  </si>
  <si>
    <t>U strateškom planu definirani su sljedeći strateški ciljevi</t>
  </si>
  <si>
    <t>SWOT ANALIZA</t>
  </si>
  <si>
    <t>KREIRANJE STRATEGIJA</t>
  </si>
  <si>
    <t>SWOT elementi</t>
  </si>
  <si>
    <t>KREIRANJE OPERATIVNIH CILJEVA</t>
  </si>
  <si>
    <t>D</t>
  </si>
  <si>
    <t>d</t>
  </si>
  <si>
    <t>g</t>
  </si>
  <si>
    <t>G</t>
  </si>
  <si>
    <t>Oznaka</t>
  </si>
  <si>
    <t>Aktivnost</t>
  </si>
  <si>
    <t>Cilj</t>
  </si>
  <si>
    <t>Mjera (KPI)</t>
  </si>
  <si>
    <t>Perspektiva</t>
  </si>
  <si>
    <t>učenje i rast</t>
  </si>
  <si>
    <t>korisnici</t>
  </si>
  <si>
    <t>financije</t>
  </si>
  <si>
    <t>vizija</t>
  </si>
  <si>
    <t>posl. procesi</t>
  </si>
  <si>
    <t>ROKOVI, NOSITELJI I RESURSI</t>
  </si>
  <si>
    <t>Rok</t>
  </si>
  <si>
    <t>Nositelj</t>
  </si>
  <si>
    <t>Materijalni resursi</t>
  </si>
  <si>
    <t>Ljudski resursi</t>
  </si>
  <si>
    <t>Finan. resursi</t>
  </si>
  <si>
    <t>(D-d-g-G)</t>
  </si>
  <si>
    <t>W %</t>
  </si>
  <si>
    <t>Trenutno</t>
  </si>
  <si>
    <t>Start</t>
  </si>
  <si>
    <t>Promjena (Start)</t>
  </si>
  <si>
    <t>Ozn.</t>
  </si>
  <si>
    <t>Ostvarenje cilja</t>
  </si>
  <si>
    <t>DA</t>
  </si>
  <si>
    <t>NE</t>
  </si>
  <si>
    <t>Ostvarene vrijednosti digitalne zrelosti po područjima</t>
  </si>
  <si>
    <t>Ukupna digitalna zrelost visokog učilišta</t>
  </si>
  <si>
    <t>u1</t>
  </si>
  <si>
    <t>u2</t>
  </si>
  <si>
    <t>u3</t>
  </si>
  <si>
    <t>SC</t>
  </si>
  <si>
    <t>DNEVNIK PROVEDBE AKTIVNOSTI (STRATEGIJA)</t>
  </si>
  <si>
    <t>R.br.</t>
  </si>
  <si>
    <t>Datum</t>
  </si>
  <si>
    <t>Opis aktivnosti (događaja)</t>
  </si>
  <si>
    <t>Promjena</t>
  </si>
  <si>
    <t>Mjera</t>
  </si>
  <si>
    <t>Početno stanje</t>
  </si>
  <si>
    <t>Rbr</t>
  </si>
  <si>
    <t>Ozn</t>
  </si>
  <si>
    <t>Opis</t>
  </si>
  <si>
    <t>Row Labels</t>
  </si>
  <si>
    <t>Grand Total</t>
  </si>
  <si>
    <t>Sum of Promjena</t>
  </si>
  <si>
    <t xml:space="preserve">PRIMJERI PRIMJENE DIGITALNIH TEHNOLOGIJA </t>
  </si>
  <si>
    <t>PRIMJER 1</t>
  </si>
  <si>
    <t>S kojeg visokog učilišta dolazi ovaj primjer poslovnog procesa:</t>
  </si>
  <si>
    <t>Ima li prostora za napredak?</t>
  </si>
  <si>
    <t>PRIMJER 3</t>
  </si>
  <si>
    <t>PRIMJER 2</t>
  </si>
  <si>
    <t>Aktivnost/Strategija</t>
  </si>
  <si>
    <t>osiguranja kvalitete</t>
  </si>
  <si>
    <t>transfer tehnologije</t>
  </si>
  <si>
    <t>Planirani početak strategije (godina):</t>
  </si>
  <si>
    <t xml:space="preserve">S3: </t>
  </si>
  <si>
    <t xml:space="preserve">S1: </t>
  </si>
  <si>
    <t xml:space="preserve">S2: </t>
  </si>
  <si>
    <t xml:space="preserve">S4: </t>
  </si>
  <si>
    <t xml:space="preserve">S5: </t>
  </si>
  <si>
    <t xml:space="preserve">W1: </t>
  </si>
  <si>
    <t xml:space="preserve">W2: </t>
  </si>
  <si>
    <t xml:space="preserve">W3: </t>
  </si>
  <si>
    <t xml:space="preserve">W4: </t>
  </si>
  <si>
    <t xml:space="preserve">W5: </t>
  </si>
  <si>
    <t xml:space="preserve">O1: </t>
  </si>
  <si>
    <t xml:space="preserve">O2: </t>
  </si>
  <si>
    <t xml:space="preserve">O3: </t>
  </si>
  <si>
    <t xml:space="preserve">O4: </t>
  </si>
  <si>
    <t xml:space="preserve">O5: </t>
  </si>
  <si>
    <t xml:space="preserve">T1: </t>
  </si>
  <si>
    <t xml:space="preserve">T2: </t>
  </si>
  <si>
    <t xml:space="preserve">T3: </t>
  </si>
  <si>
    <t xml:space="preserve">T4: </t>
  </si>
  <si>
    <t xml:space="preserve">T5: </t>
  </si>
  <si>
    <t>f1</t>
  </si>
  <si>
    <t>k1</t>
  </si>
  <si>
    <t>v1</t>
  </si>
  <si>
    <t>p1</t>
  </si>
  <si>
    <t>v2</t>
  </si>
  <si>
    <t>k2</t>
  </si>
  <si>
    <t>p2</t>
  </si>
  <si>
    <t>Područje strategije</t>
  </si>
  <si>
    <r>
      <t xml:space="preserve">Navedite i obrazložite kako biste klasificirali ovaj primjer primjene digitalnih tehnologija s obzirom na način njihove upotrebe. </t>
    </r>
    <r>
      <rPr>
        <sz val="11"/>
        <color theme="1"/>
        <rFont val="Arial"/>
        <family val="2"/>
        <charset val="238"/>
      </rPr>
      <t>Načini upotrebe, tj. primjene digitalnih tehnologija su digitalizacija, optimizacija i digitalna transformacija, koja dolazi u dva oblika: inovacija i disrupcija.</t>
    </r>
  </si>
  <si>
    <t>Opišite poslovni proces koji predstavlja primjer primjene digitalnih tehnologija.</t>
  </si>
  <si>
    <t>Navedite glavne benefite koje je donijela primjena digitalnih tehnologija u ovom primjeru.</t>
  </si>
  <si>
    <r>
      <t xml:space="preserve">Navedite i obrazložite kako biste klasificirali ovaj primjer primjene digitalnih tehnologija s obzirom na način upotrebe digitalnih tehnologija. </t>
    </r>
    <r>
      <rPr>
        <sz val="11"/>
        <color theme="1"/>
        <rFont val="Arial"/>
        <family val="2"/>
        <charset val="238"/>
      </rPr>
      <t>Načini upotrebe, tj. primjene digitalnih tehnologija su digitalizacija, optimizacija i digitalna transformacija koja dolazi u dva oblika: inovacija i disrupcija.</t>
    </r>
  </si>
  <si>
    <t>Ova Excel datoteka implementacija je instrumenta za mjerenje digitalne zrelosti visokog učilišta koji je razvila dr. sc. Valentina Đurek.</t>
  </si>
  <si>
    <t xml:space="preserve">Strateško planiranje integracije IKT-a visokog učilišta u skladu s nacionalnim smjernicama </t>
  </si>
  <si>
    <t>Na visokom učilištu (VU) ne postoje strateški dokumenti koji obuhvaćaju integraciju IKT-a na VU. U misiji, viziji i/ili strategiji razvoja VU ne postoje čimbenici koji potiču upotrebu IKT-a na VU. Strateški plan, vizija i misija VU ne sadrže jasne prioritete i mjerljive ciljeve za učinkovitu integraciju IKT-a na VU.</t>
  </si>
  <si>
    <t>Donesena strategija integracije IKT-a visokog učilišta usklađena s IKT globalnim trendovima</t>
  </si>
  <si>
    <t>Na visokom učilištu (VU) postoje strateški dokumenti koji obuhvaćaju integraciju IKT-a na VU te su usklađeni s nacionalnim smjernicama i globalnim trendovima. Postoji periodička evaluacija učinaka u kontekstu definiranih dugoročnih ciljeva primjene IKT-a.</t>
  </si>
  <si>
    <t>Planiranje, praćenje i evaluacija financijskog ulaganja u IKT na visokom učilištu</t>
  </si>
  <si>
    <t>Visoko učilište (VU) ne planira financijsko ulaganje u IKT resurse za učenje i poučavanje, istraživanje i razvoj te poslovanje ustanove.</t>
  </si>
  <si>
    <t xml:space="preserve">Visoko učilište (VU) nema plan financijskog ulaganja u IKT resurse za učenje i poučavanje, istraživanje i razvoj te poslovanje ustanove već se ono provodi po potrebi. </t>
  </si>
  <si>
    <t>Visoko učilište (VU) ima plan financijskog ulaganja u IKT resurse za učenje i poučavanje, istraživanje i razvoj te poslovanje ustanove koji je djelomično usklađen s potrebama VU. Periodički se prati realizacija financijskog ulaganja.</t>
  </si>
  <si>
    <t>Visoko učilište (VU) ima plan financijskog ulaganja u IKT resurse za učenje i poučavanje, istraživanje i razvoj te poslovanje ustanove koji je usklađen s potrebama VU. Redovito se prati realizacija financijskog ulaganja kao i evaluacija financijskog ulaganja.</t>
  </si>
  <si>
    <t>Visoko učilište (VU) ima implementiran informacijski sustav (IS) za potporu poslovnim procesima VU. IS za potporu poslovnim procesima služi za pripremu informacijske podloge za poslovno odlučivanje i zahtijeva integraciju aktivnosti: prikupljanje poslovno relevantnih podataka, obradu (procesiranje) tih podataka, tj. njihovu pretvorbu u poslovno relevantne informacije i ispostavljanje (diseminaciju) informacije donositeljima poslovnih odluka.</t>
  </si>
  <si>
    <t xml:space="preserve">Uprava visokog učilišta (VU) ne planira i ne provodi integraciju IKT-a u učenje i poučavanje. Uprava ne prepoznaje potencijal IKT-a u učenju i poučavanju. Na VU nema modernizacije postojećih obrazovnih usluga, ne pružaju se novi oblici obrazovanja i ne upotrebljavaju računalni programi za potporu u nastavi. </t>
  </si>
  <si>
    <t>Uprava visokog učilišta (VU) ne planira i ne provodi integraciju IKT-a u učenje i poučavanje. Uprava ne prepoznaje potencijal IKT-a u učenju i poučavanju, ne planira opremanje VU resursima za potrebe učenja i poučavanja već se ono provodi po potrebi.</t>
  </si>
  <si>
    <t>Uprava visokog učilišta (VU) neplanski provodi integraciju IKT-a u učenje i poučavanje. Uprava povremeno prepoznaje potencijal IKT-a u učenju i poučavanju, provodi opremanje IKT resursima, dok se integracija IKT-a ne planira niti provodi na razini VU već je na individualnoj razini.</t>
  </si>
  <si>
    <t>Upravljanje integracijom IKT-a u učenju i poučavanju na visokom učilištu (VU) podržava uprava. Uprava VU planira i provodi opremanje IKT resursima, integraciju IKT-a u učenje i poučavanje, razvoj digitalnih kompetencija zaposlenika i studenata te osiguranje IKT podrške.</t>
  </si>
  <si>
    <t xml:space="preserve">Upravljanje integracijom IKT-a u znanstveno-istraživački rad na VU podržava uprava. Uprava VU planira i provodi opremanje IKT resursima u znanstveno-istraživački rad planiranjem, nabavom (osiguranjem sredstava), primjenom, edukacijom djelatnika, osiguranjem IKT podrške, ali i praćenjem efektivnog iskorištavanja IKT-a u ostvarenju cilja. </t>
  </si>
  <si>
    <t>Uprava visokih učilišta (VU) planira i provodi opremanje IKT resursima u znanstveno-istraživački rad planiranjem, nabavom (osiguranjem sredstava), primjenom IKT-a, edukacijom zaposlenika, osiguranjem IKT podrške. Upravljanje integracijom IKT-a u znanstveno-istraživački rad na individualnoj je razini.</t>
  </si>
  <si>
    <t>Visoko učilište (VU) provodi politiku osiguranja kvalitete primjene IKT-a kao dio dokumenta strateškog upravljanja. Politika osiguranje kvalitete primjene IKT-a uključuje planiranje, uspostavu, mjerenja i analize te kontinuirano poboljšanje primjene IKT-a kako bi odgovaralo zahtjevima kvalitete koje postavlja VU.</t>
  </si>
  <si>
    <t>Visoko učilište (VU) prati rezultate znanstveno-nastavnog rada i napredovanje nastavnika, pri čemu se ne koristi smjernicama, preporukama i IKT-om za kontinuirano praćenje nastavnika u svrhu osiguranja kvalitete VU.</t>
  </si>
  <si>
    <t>Visoko učilište (VU) ima djelomično uspostavljene smjernice i preporuke za napredovanje u zvanju nastavnika, pri čemu se koristi IKT-om kako bi se proširila formativna procjena nastavnika u svrhu osiguranja kvalitete VU.</t>
  </si>
  <si>
    <r>
      <t>Visoko učilište (VU) ima uspostavljenje smjernice i preporuke za napredovanje u zvanju nastavnika. Ustanova se koristi IKT-om kako bi proširila formativne procjene koje uključuju znanje, ali i vještine i kompetencije (posebice digitalne kompetencije) u svrhu osiguranja kvalitete VU, ali ne upotrebljava analitiku učenja i dubinske analize podataka (</t>
    </r>
    <r>
      <rPr>
        <i/>
        <sz val="10"/>
        <color theme="1"/>
        <rFont val="Arial"/>
        <family val="2"/>
      </rPr>
      <t>data mining</t>
    </r>
    <r>
      <rPr>
        <sz val="10"/>
        <color theme="1"/>
        <rFont val="Arial"/>
        <family val="2"/>
        <charset val="238"/>
      </rPr>
      <t>).</t>
    </r>
  </si>
  <si>
    <r>
      <t>Visoko učilište (VU) ima uspostavljenje smjernice i preporuke za napredovanje u zvanju nastavnika. Ustanova se koristi IKT-om kako bi proširila formativne procjene koje uključuju znanje, ali i vještine i kompetencije (posebice digitalne kompetencije) u svrhu osiguranja kvalitete VU te upotrebljava analitiku učenja i dubinske analize podataka (</t>
    </r>
    <r>
      <rPr>
        <i/>
        <sz val="10"/>
        <color theme="1"/>
        <rFont val="Arial"/>
        <family val="2"/>
      </rPr>
      <t>data mining</t>
    </r>
    <r>
      <rPr>
        <sz val="10"/>
        <color theme="1"/>
        <rFont val="Arial"/>
        <family val="2"/>
        <charset val="238"/>
      </rPr>
      <t>).</t>
    </r>
  </si>
  <si>
    <t>Visoko učilište (VU) periodički prati rezultate i napredovanje zaposlenika, pri čemu se ne koristi smjernicama, preporukama i IKT-om za kontinuirano praćenje zaposlenika u svrhu osiguranja kvalitete VU.</t>
  </si>
  <si>
    <t>Visoko učilište (VU) ima djelomično uspostavljene smjernice i preporuke za napredovanje zaposlenika, pri čemu se koristi IKT-om kako bi se proširila formativna procjena zaposlenika u svrhu osiguranja kvalitete VU.</t>
  </si>
  <si>
    <r>
      <t>Visoko učilište (VU) ima uspostavljenje smjernice i preporuke za napredovanje u zvanju zaposlenika. Ustanova se koristi IKT-om kako bi proširila formativne procjene koje uključuju znanje, ali i vještine i kompetencije (posebice digitalne kompetencije) u svrhu osiguranja kvalitete VU, ali ne upotrebljava analitiku učenja i dubinske analize podataka (</t>
    </r>
    <r>
      <rPr>
        <i/>
        <sz val="10"/>
        <color theme="1"/>
        <rFont val="Arial"/>
        <family val="2"/>
      </rPr>
      <t>data mining</t>
    </r>
    <r>
      <rPr>
        <sz val="10"/>
        <color theme="1"/>
        <rFont val="Arial"/>
        <family val="2"/>
        <charset val="238"/>
      </rPr>
      <t>).</t>
    </r>
  </si>
  <si>
    <r>
      <t>Visoko učilište (VU) ima uspostavljenje smjernice i preporuke za napredovanje u zvanju zaposlenika. Ustanova se koristi IKT-om kako bi proširila formativne procjene koje uključuju znanje, ali i vještine i kompetencije (posebice digitalne kompetencije) u svrhu osiguranja kvalitete VU te upotrebljava analitike učenja i dubinske analize podataka (</t>
    </r>
    <r>
      <rPr>
        <i/>
        <sz val="10"/>
        <color theme="1"/>
        <rFont val="Arial"/>
        <family val="2"/>
      </rPr>
      <t>data mining</t>
    </r>
    <r>
      <rPr>
        <sz val="10"/>
        <color theme="1"/>
        <rFont val="Arial"/>
        <family val="2"/>
        <charset val="238"/>
      </rPr>
      <t>).</t>
    </r>
  </si>
  <si>
    <t>Visoko učilište (VU) ima djelomično uspostavljene procedure prikupljanja podataka koji se odnose na pojedinačni profesionalni napredak i postignuća nastavnog, istraživačkog, administrativnog i tehničkog osoblja, ali nema mogućnosti analiziranja prikupljenih podataka.</t>
  </si>
  <si>
    <t>Visoko učilište (VU) ima  uspostavljene procedure prikupljanja podataka koji se odnose na pojedinačni profesionalni napredak i postignuća nastavnog, istraživačkog, administrativnog i tehničkog osoblja, ali podatci nisu međusobno povezani na razini učilišta.</t>
  </si>
  <si>
    <t xml:space="preserve">Visoko učilište (VU) ima uspostavljene procedure prikupljanja podataka koji se odnose na pojedinačni profesionalni napredak i postignuća djelatnika, podatci se skupljaju i analiziraju na razini učilišta. </t>
  </si>
  <si>
    <t>Visoko učilište (VU) ima definiran proces mjerenja, prikupljanja i izvještavanja o studentima i njihovom napretku radi optimizacije učenja, poboljšanja budućih procesa učenja ili dodatnih konzultacija/intervencija od strane nastavnika, ali se ne prikupljaju i analiziraju podatci o iskustvu studenata i uspješnosti poučavanja.</t>
  </si>
  <si>
    <t>Visoko učilište (VU) ne planira niti ima definirane politike vezane za upotrebu IKT-a u pripremi i objavi znanstvenih radova.</t>
  </si>
  <si>
    <t>Visoko učilište (VU) ima politike vezane za upotrebu IKT-a prilikom objave stručnih i znanstvenih članaka zaposlenika na konferencijama i u stručnim časopisima, ali ne i objave radova studenata.</t>
  </si>
  <si>
    <t>Visoko učilište (VU) ima politike vezane za upotrebu IKT-a prilikom objave stručnih i znanstvenih članaka zaposlenika i studenata na konferencijama i u stručnim časopisima.</t>
  </si>
  <si>
    <t>Visoko učilište (VU) ima razvijen sustav potpore istraživačima na početku karijere u primjeni IKT-a u znanstveno-istraživačkom radu s pomoću relevantnih digitalnih alata i platformi.</t>
  </si>
  <si>
    <t>Visoko učilište (VU) ima razvijen sustav potpore istraživačima na početku karijere u primjeni IKT-a u znanstveno-istraživačkom radu s pomoću relevantnih digitalnih alata i platformi te omogućuje i dijeljenje internih znanja i resursa, pristup bazama publikacija, suradnju unutar projektnih timova bez podrške Centra potpore nastavnicima ili Centra za razvoj IKT alata i sustava.</t>
  </si>
  <si>
    <t>Visoko učilište (VU) ima razvijen sustav potpore istraživačima na početku karijere u primjeni IKT-a u znanstveno-istraživačkom radu s pomoću relevantnih digitalnih alata i platformi,  dijeljenja internih znanja i resursa, pristupa bazama publikacija i suradnje unutar projektnih timova. VU omogućava podršku uz pomoć djelatnosti Centra potpore nastavnicima ili Centra za razvoj IKT alata i sustava, odnosno Centra za projekte i sl.</t>
  </si>
  <si>
    <t xml:space="preserve">Visoko učilište (VU) ne planira niti ulaže u usavršavanje istraživača u primjeni IKT-a u znanstveno-istraživačkom radu. </t>
  </si>
  <si>
    <t>Visoko učilište (VU) ne planira usavršavanje istraživača već se usavršavanje u primjeni IKT-a u znanstveno-istraživačkom radu provodi po potrebi.</t>
  </si>
  <si>
    <t>Visoko učilište (VU) kratkoročno planira i ulaže u profesionalni razvoj istraživača u primjeni IKT-a u znanstveno-istraživačkom radu te pohađanju edukacija koje pridonose njihovu profesionalnom razvoju i razvoju VU.</t>
  </si>
  <si>
    <t xml:space="preserve">Visoko učilište (VU) dugoročno planira i ulaže u kontinuirani profesionalni razvoj istraživača u primjeni IKT-a u znanstveno-istraživačkom radu te pohađanju edukacija koje pridonose njihovu profesionalnom razvoju i razvoju VU. </t>
  </si>
  <si>
    <t>Visoko učilište (VU) zalaže se za suradnju i razmjenu znanja istraživača putem umreženosti uz podršku IKT-a. Suradnja istraživača oslanja se na zajedničku mrežnu infrastrukturu, ali ne i pristup zajedničkim resursima.</t>
  </si>
  <si>
    <t>Visoko učilište (VU) zalaže se za suradnju i razmjenu znanja istraživača putem umreženosti uz podršku IKT-a. Suradnja istraživača oslanja se na zajedničku mrežnu infrastrukturu i pristup zajedničkim resursima - poput računala, udaljenih instrumenata, baza podataka i softverskih alata i aplikacija.</t>
  </si>
  <si>
    <t xml:space="preserve">Visoko učilište (VU) ne potiče i ne usmjerava zaposlenike i studente na primijenjena istraživanja i stručne projekte uz podršku IKT-a i/ili u području IKT-a. </t>
  </si>
  <si>
    <t xml:space="preserve">Visoko učilište (VU) djelomično potiče, ali ne usmjerava zaposlenike i studente na primijenjena istraživanja i stručne projekte uz podršku IKT-a i/ili u području IKT-a. </t>
  </si>
  <si>
    <t xml:space="preserve">Visoko učilište (VU) potiče i usmjerava zaposlenike i studente na primijenjena istraživanja i stručne projekte uz podršku IKT-a i/ili u području IKT-a radi unapređenja razvoja i inovacija. </t>
  </si>
  <si>
    <t>Visoko učilište (VU) potiče i usmjerava zaposlenike i studente na primijenjena istraživanja i stručne projekte uz podršku IKT-a i/ili u području IKT-a radi unapređenja razvoja i inovacija, suradnje između gospodarstva i znanstveno-istraživačkog sektora te aktivnosti razvoja i transfera tehnologija.</t>
  </si>
  <si>
    <t>Visoko učilište (VU) ne zalaže se za suradnju s dionicima društva (poslodavci, lokalna zajednica, predtercijarno obrazovanje).</t>
  </si>
  <si>
    <t>Visoko učilište (VU) ne zalaže se za suradnju s dionicima društva (poslodavci, lokalna zajednica, predtercijarno obrazovanje) uz potporu IKT-a.</t>
  </si>
  <si>
    <t>Visoko učilište (VU) djelomično se zalaže za suradnju s dionicima (poslodavci, lokalna zajednica, predtercijarno obrazovanje) uz potporu IKT-a.</t>
  </si>
  <si>
    <t>Visoko učilište (VU) potiče i usmjerava zaposlenike i studente na suradnju uz potporu IKT-a s poslodavcima, lokalnom zajednicom i sektorom predtercijarnog obrazovanja u svrhu savjetovanja.</t>
  </si>
  <si>
    <t>Visoko učilište (VU) potiče i usmjerava zaposlenike i studente na suradnju uz potporu IKT-a s poslodavcima, lokalnom zajednicom i sektorom predtercijarnog obrazovanja (licem u lice, online ili kombinacija jednog i drugog) u svrhu savjetovanja ili buduće suradnje.</t>
  </si>
  <si>
    <t xml:space="preserve">Procijenite odabrano visoko učilište prema elementima iz DMFHEI okvira tako da u svakom radnom listu (plavi) u svakom retku tablice izaberete onaj opis koji najbolje odgovara stanju na visokom učilištu: u stupcu H odaberite broj koji odgovara razini zrelosti sukladno opisnici.
Na radnom listu DMFHEI vidjet ćete radar graf zrelosti ustanove po svakom od sedam područja i postotak ukupne digitalne zrelosti. </t>
  </si>
  <si>
    <t>Visoko učilište (VU) potiče povezivanje obrazovnih ustanova u svrhu stvaranja partnerstva i zajedničkih IKT istraživanja, ali ne prati redovito takve natječaje niti inicira projektne ideje.</t>
  </si>
  <si>
    <t>Visoko učilište (VU) potiče povezivanje obrazovnih ustanova u svrhu stvaranja partnerstva i zajedničkih IKT istraživanja te redovito prati takve natječaje, ali ne inicira projektne ideje.</t>
  </si>
  <si>
    <t>Visoko učilište (VU) potiče povezivanje obrazovnih ustanova u svrhu stvaranja partnerstva i zajedničkih IKT istraživanja te redovito prati takve natječaje i inicira projektne ideje.</t>
  </si>
  <si>
    <t xml:space="preserve">Visoko učilište (VU) zalaže se za suradnju i razmjenu znanja istraživača putem umreženosti istraživača i korisnika istraživanja (dionika) uz potporu IKT-a putem partnerstva s drugim obrazovnim ustanovama. </t>
  </si>
  <si>
    <t xml:space="preserve">Visoko učilište (VU) zalaže se za suradnju i razmjenu znanja uz potporu IKT-a putem partnerstva s drugim obrazovnim ustanovama, privatnim i javnim sektorom te širom zajednicom kao korisnicima istraživanja. </t>
  </si>
  <si>
    <t>Nitko od nastavnika visokog učilišta (VU) nije svjestan mogućnosti usavršavanja digitalnih kompetencija pri agencijama zaduženim za stručno usavršavanje i sličnim ustanovama niti je završio neki od programa usavršavanja pri spomenutim agencijama/ustanovama.</t>
  </si>
  <si>
    <t xml:space="preserve">Visoko učilište (VU)  planira i provodi  usavršavanje zaposlenika VU u području primjene IKT-a, ali je planiranje na individualnoj razini. Više od polovine zaposlenika u planiranje nastavnog procesa uključuje IKT s ciljem unaprjeđenja načina učenja i poučavanja; istraživanja i razvoja te usmjeravanja nastave u skladu s ishodima učenja  te svoj plan redovito preispituje i s tim u skladu i revidira. </t>
  </si>
  <si>
    <t>Visoko učilište (VU) nema razvijen plan usavršavanja zaposlenika VU u području primjene  IKT-a već se usavršavanje zaposlenika vrši po potrebi. Manje od polovine zaposlenika u planiranje nastavnog procesa uključuje IKT s ciljem unaprjeđenja načina učenja i poučavanja; istraživanja i razvoja te usmjeravanja nastave u skladu s ishodima učenja  te svoj plan redovito preispituje i s tim u skladu i revidira.</t>
  </si>
  <si>
    <t>Manje od polovine nastavnika VU u svom poučavanju provodi aktivnosti koje pridonose razvoju digitalnih kompetencija studenata.</t>
  </si>
  <si>
    <t>Više od polovine nastavnika VU u svom poučavanju provodi aktivnosti koje pridonose razvoju digitalnih kompetencija studenata te ih manje od polovine prepoznaje potrebu da se na razini visokog učilišta (VU) sustavno pristupa planiranju i provođenju takvih aktivnosti kroz učenje i poučavanje.</t>
  </si>
  <si>
    <t>Gotovo svi nastavnici VU u svom poučavanju provode aktivnosti koje pridonose razvoju digitalnih kompetencija studenata te ih više od polovine prepoznaje potrebu da se na razini visokog učilišta (VU) sustavno pristupa planiranju i provođenju takvih aktivnosti kroz učenje i poučavanje.</t>
  </si>
  <si>
    <t>Manje od polovine nastavnika visokog učilišta (VU) u svom poučavanju primjenjuje već pripremljene dostupne digitalne sadržaje ili ih po potrebi prilagođava kontekstu i aktivnostima učenja i poučavanja.</t>
  </si>
  <si>
    <t>Više od polovine nastavnika visokog učilišta (VU) u svom poučavanju primjenjuje već pripremljene dostupne digitalne sadržaje ili ih po potrebi prilagođava kontekstu i aktivnostima učenja i poučavanja i manje od polovine ih samostalno izrađuje digitalne sadržaje koje koristi u poučavanju.</t>
  </si>
  <si>
    <t>Gotovo svi nastavnici visokog učilišta (VU) u svom poučavanju primjenjuju već pripremljene dostupne digitalne sadržaje ili ih po potrebi prilagođavaju kontekstu i aktivnostima učenja i poučavanja. Više od polovine ih samostalno izrađuje digitalne sadržaje koje koristi u poučavanju, a manje od polovine u okviru svog poučavanja raznim aktivnostima potiče i studente na izradu digitalnih sadržaja.</t>
  </si>
  <si>
    <t>Manje od polovine studenata visokog učilišta (VU) u svom učenju primjenjuje već pripremljene dostupne digitalne sadržaje ili ih po potrebi prilagođava kontekstu i aktivnostima učenja.</t>
  </si>
  <si>
    <t xml:space="preserve">Manje od polovine zaposlenika visokog učilišta (VU) je svjesno mogućnosti primjene pomoćne IKT-a  kako bi se odgovorilo na potrebe podzastupljenim skupinama primjenom IKT-a u učenju i poučavanju. </t>
  </si>
  <si>
    <t>Više od polovine zaposlenika visokog učilišta (VU) je svjesno mogućnosti primjene pomoćne IKT-a  kako bi se odgovorilo na potrebe podzastupljenim skupinama primjenom IKT-a u učenju i poučavanju.</t>
  </si>
  <si>
    <t xml:space="preserve">Manje od polovine nastavnika visokog učilišta (VU) svjesno je mogućnosti usavršavanja digitalnih kompetencija pri agencijama zaduženim za stručno usavršavanje i sličnim ustanovama te je i završilo neki od programa usavršavanja pri spomenutim agencijama/ustanovama. </t>
  </si>
  <si>
    <t xml:space="preserve">Više od polovine nastavnika visokog učilišta (VU) svjesno je mogućnosti usavršavanja digitalnih kompetencija pri agencijama zaduženim za stručno usavršavanje i sličnim ustanovama te je i završilo neki od programa usavršavanja pri spomenutim agencijama/ustanovama. </t>
  </si>
  <si>
    <t>Gotovo svi nastavnici visokog učilišta (VU) svjesni su mogućnosti usavršavanja digitalnih kompetencija pri agencijama zaduženim za stručno usavršavanje i sličnim ustanovama te su i završili neki od programa usavršavanja pri spomenutim agencijama/ustanovama. Više od polovine nastavnika kontinuirano se usavršava i razvija inovativne metode učenja i poučavanja.</t>
  </si>
  <si>
    <t>Nastavnici visokog učilišta (VU) svjesni su mogućnosti i planiraju usavršavanja digitalnih kompetencija pri agencijama zaduženim za stručno usavršavanje i sličnim ustanovama te kontinuirano usavršavaju i razvijaju svoje digitalne kompetencije i sudjeluju u projektima vezanim za razvoj digitalnih kompetencija. Više od polovine nastavnika kontinuirano se usavršava i razvija inovativne metode učenja i poučavanja.</t>
  </si>
  <si>
    <t>Visoko učilište (VU) omogućava fleksibilan pristup edukaciji jer je učenje dostupno bilo kada i bilo gdje. Visoko učilište omogućava studentima i zaposlenicima otvoreni kurikulum.</t>
  </si>
  <si>
    <t>Visoko učilište (VU) omogućava fleksibilan pristup edukaciji jer je učenje dostupno bilo kada i bilo gdje. Visoko učilište omogućava studentima i zaposlenicima otvoreni kurikulum te niz digitalnih tehnologija za učenje, alate, aplikacije, sadržaje i usluge kojima mogu pristupiti bilo gdje i bilo kada (npr. u formalnim i neformalnim okruženjima). BYOD mogućnosti u visokom učilištu.</t>
  </si>
  <si>
    <t>Na visokom učilištu (VU) postoji djelomično dostupan repozitorij digitalnih obrazovnih sadržaja za nastavnike.</t>
  </si>
  <si>
    <t>Na visokom učilištu (VU) postoje strateški dokumenti koji obuhvaćaju integraciju IKT-a na VU te su usklađeni s nacionalnim smjernicama. Čimbenici koji potiču integraciju i organizacijsku upotrebu IKT-a jasno su ugrađeni u misiji, viziji i/ili strategiji razvoja VU. Strateški plan, vizija i misija VU sadrže jasne prioritete i mjerljive ciljeve za učinkovitu integraciju IKT-a u cjelini. Postoji periodička evaluacija učinaka u kontekstu definiranih dugoročnih ciljeva primjene IKT-a.</t>
  </si>
  <si>
    <t>Na visokom učilištu (VU) postoji djelomično dostupan repozitorij digitalnih obrazovnih sadržaja za nastavnike i studente.</t>
  </si>
  <si>
    <t>Na visokom učilištu (VU) postoji dostupan repozitorij digitalnih obrazovnih sadržaja za nastavnike i studente.</t>
  </si>
  <si>
    <t>Na visokom učilištu (VU) postoji dostupan repozitorij digitalnih obrazovnih sadržaja za nastavnike.</t>
  </si>
  <si>
    <t>Više od polovine studenata visokog učilišta (VU) u svom učenju primjenjuje već pripremljene dostupne digitalne sadržaje ili ih po potrebi prilagođava kontekstu i aktivnostima učenja, a manje od polovine samostalno izrađuje digitalne sadržaje koje upotrebljavaju u učenju.</t>
  </si>
  <si>
    <t>Visoko učilište (VU) ima definirana pravila kako bi osiguralo da su svi dionici organizacije dobro informirani o pravima intelektualnog vlasništva i autorskim pravima pri nabavi, upotrebi ili stvaranju digitalnog sadržaja. VU ima razvijeno središnje mjesto pohrane digitalnih dokumenata i obrazovnih sadržaja (repozitorij).</t>
  </si>
  <si>
    <t>Nitko od djelatnika visokog učilišta (VU) nema dovoljno samopouzdanja i motivacije, utemeljenog na usavršavanju digitalnih kompetencija, za svoje poučavanje odabrati primjerenu IKT tehnologiju i sadržaj niti ih primjenjuje u poučavanju.</t>
  </si>
  <si>
    <t>Manje od polovine djelatnika visokog učilišta (VU) ima dovoljno samopouzdanja i motivacije, utemeljenog na usavršavanju digitalnih kompetencija, za svoje poučavanje odabrati primjerenu IKT tehnologiju i sadržaj te ih primjenjuje u poučavanju.</t>
  </si>
  <si>
    <t>Više od polovine djelatnika visokog učilišta (VU) ima dovoljno samopouzdanja i motivacije, utemeljenog na usavršavanju digitalnih kompetencija, za svoje poučavanje odabrati primjerenu IKT tehnologiju i sadržaj te ih primjenjuje u poučavanju.</t>
  </si>
  <si>
    <t>Gotovo svi djelatnici visokog učilišta (VU) imaju dovoljno samopouzdanja i motivacije, utemeljenog na usavršavanju digitalnih kompetencija, za svoje poučavanje odabrati primjerenu IKT tehnologiju i sadržaj te ih primjenjuje u poučavanju.</t>
  </si>
  <si>
    <t>Visoko učilište (VU) ima procese koji osiguravaju da zaposlenici budu sigurni i digitalno kompetentni integrirajući IKT u svakodnevni rad (učenje, poučavanje, komunikacija, administracija). Od iznimne je važnosti za djelatnike poštovanje pravila sigurnosti te svijest o mogućim rizicima i jasno razumijevanje odgovornog ponašanja.</t>
  </si>
  <si>
    <t xml:space="preserve">Visoko učilište (VU) u procesu je izrade mrežne stranice, portala ili profila na društvenim mrežama. </t>
  </si>
  <si>
    <t xml:space="preserve">Više od polovine nastavnika visokog učilišta (VU) koristi se online sustavom komunikacije te je moguća uspostava komunikacije i osnovnog izvještavanja između nastavnika i studenata. </t>
  </si>
  <si>
    <t xml:space="preserve">Više od polovine nastavnika visokog učilišta (VU) koristi se odgovarajućim komunikacijskim kanalima i informacijskim sustavima za uspostavu komunikacije i izvještavanje između nastavnika, studenata i šire zajednice. </t>
  </si>
  <si>
    <t>Visoko učilište (VU) potiče online sustav komunikacije i izvještavanja nastavnika i studenata putem elektroničke pošte, društvenih mreža, sustava za upravljanje učenjem, foruma te drugih online usluga ustanove. Mrežne stranice i stranice društvenih mreža redovito se ažuriraju.</t>
  </si>
  <si>
    <t>Visoko učilište (VU) djelomično provodi kontrolu primjene etičkih standarda, opće uredbe o zaštiti podataka (GDPR), autorskih prava i intelektualnog vlasništva u području IKT-a.</t>
  </si>
  <si>
    <t>Visoko učilište (VU) ne provodi kontrolu primjene etičkih standarda, opće uredbe o zaštiti podataka (GDPR), autorskih prava i intelektualnog vlasništva u području IKT-a.</t>
  </si>
  <si>
    <t>Primjena etičkih standarda, opće uredbe o zaštiti podataka (GDPR), autorskih prava i intelektualnog vlasništva u području IKT-a</t>
  </si>
  <si>
    <t>Visoko učilište (VU) ima pravila koja se odnose na licence za programsku opremu i sadržaj (npr. e-knjige, časopise), aplikacije, platforme i ostale obrazovne resurse koji potječu od komercijalnih izdavača / davatelja usluga te pravila koja promoviraju zaštitu autorskog prava i intelektualnog vlasništva kod nastavnika i studenata.</t>
  </si>
  <si>
    <t>Visoko učilište (VU) ima pravila koja se odnose na licence za programsku opremu i sadržaj (npr. e-knjige, časopise), aplikacije, platforme i ostale obrazovne resurse koji potječu od komercijalnih izdavača / davatelja usluga te pravila koja promoviraju zaštitu autorskog prava i intelektualnog vlasništva kod nastavnika i studenata, primjenu etičkih standarda i opću uredbu o zaštiti osobnih podataka.</t>
  </si>
  <si>
    <t>Visoko učilište (VU) ne planira nabavu IKT infrastrukture za učenje i poučavanje, istraživanje i razvoj te poslovanje ustanove.</t>
  </si>
  <si>
    <t xml:space="preserve">Visoko učilište (VU) nema plan nabave ulaganja u IKT infrastrukturu za učenje i poučavanje, istraživanje i razvoj te poslovanje ustanove već se ono provodi po potrebi. </t>
  </si>
  <si>
    <t>Na visokom učilištu (VU) provode se aktivnosti planiranja i nabave IKT infrastrukture za učenje i poučavanje, istraživanje i razvoj te poslovanje ustanove koji je usklađen s potrebama VU.</t>
  </si>
  <si>
    <t>Visoko učilište (VU) ima plan nabave IKT infrastrukture za učenje i poučavanje, istraživanje i razvoj te poslovanje ustanove. Periodički se prati realizacija plana nabave IKT infrastrukture.</t>
  </si>
  <si>
    <t>Visoko učilište (VU) ima plan nabave ulaganja u IKT infrastrukturu za učenje i poučavanje, istraživanje i razvoj te poslovanje ustanove koji je usklađen s potrebama VU. Redovito se prati realizacija plana nabave IKT infrastrukture.</t>
  </si>
  <si>
    <t xml:space="preserve">Manje od polovine predavaonica na visokom učilištu (VU) ne raspolaže s prezentacijskim (interaktivnim) uređajima (projektorima, pametnim pločama ili ekranima) te prijenosnim uređajima (prijenosna računala, tableti, mobiteli) ili stolnim računalima. Ostali periferni uređaji (npr. pisači, skeneri, kamere i slično) dostupni su kao zajednički resursi samo nastavnicima. </t>
  </si>
  <si>
    <t>Visoko učilište (VU) raspolaže predavaonicama s prezentacijskim (interaktivnim) uređajima (projektorima, pametnim pločama ili ekranima) te prijenosnim uređajima (prijenosna računala, tableti, mobiteli) ili stolnim računalima. Nastavnicima i studentima omogućena je suvremena IKT infrastruktura, online resursi za učenje, VLE, LMS, laboratoriji, virtualne zajednice prakse i sl. Pristup mreži omogućen je unutar cijelog učilišta.</t>
  </si>
  <si>
    <t xml:space="preserve">Više od polovine predavaonica na visokom učilištu (VU) opremljeno je projektorom, dok ih je manje od polovine opremljeno prijenosnim ili tablet uređajima i pametnim pločama ili pametnim ekranima. Ostali periferni uređaji (npr. pisači, skeneri, kamere i slično) dostupni su kao zajednički resursi samo nastavnicima. </t>
  </si>
  <si>
    <t xml:space="preserve">Više od polovine predavaonica na visokom učilištu (VU) opremljeno je projektorom, dok ih je manje od polovine opremljeno prijenosnim ili tablet uređajima i pametnim pločama ili pametnim ekranima. Ostali periferni uređaju (npr. pisači, skeneri, kamere i slično) dostupni su kao zajednički resursi nastavnicima i studentima. </t>
  </si>
  <si>
    <t>Visoko učilište (VU) ne omogućava znanstvenicima IKT resurse u njihovu znanstveno-istraživačkom radu.</t>
  </si>
  <si>
    <t>Visoko učilište (VU) djelomično omogućava znanstvenicima IKT resurse u njihovu znanstveno-istraživačkom radu. IKT oprema dostupna je kao zajednički resurs djelatnicima.</t>
  </si>
  <si>
    <t>Visoko učilište (VU) omogućava znanstvenicima  IKT resurse u njihovu znanstveno-istraživačkom radu, bez mogućnosti upotrebe vlastite opreme.</t>
  </si>
  <si>
    <t>Visoko učilište (VU) omogućava znanstvenicima IKT resurse u njihovu znanstveno-istraživačkom radu. Učilište infrastrukturno omogućava znanstvenicima uspješnu upotrebu vlastite opreme unutar cijelog učilišta.</t>
  </si>
  <si>
    <r>
      <t xml:space="preserve">Visoko učilište (VU) omogućava znanstvenicima IKT resurse u njihovu znanstveno-istraživačkom radu. Učilište infrastrukturno omogućava znanstvenicima uspješnu upotrebu vlastite opreme unutar </t>
    </r>
    <r>
      <rPr>
        <sz val="10"/>
        <color theme="1"/>
        <rFont val="Arial"/>
        <family val="2"/>
        <charset val="238"/>
      </rPr>
      <t>cijelog učilišta i omogućava im pristup bazama podataka, softverskim alatima i aplikacijama.</t>
    </r>
  </si>
  <si>
    <t>Pristup IKT resursima za studente u nastavi i izvan nastave</t>
  </si>
  <si>
    <t>Visoko učilište (VU) djelomično omogućava studentima IKT resurse u nastavi. IKT oprema dostupna je kao zajednički resurs studentima.</t>
  </si>
  <si>
    <t>Visoko učilište (VU) ne omogućava studentima IKT resurse u nastavi i izvan nastave.</t>
  </si>
  <si>
    <t>Visoko učilište (VU) omogućava studentima IKT resurse u nastavi, bez mogućnosti upotrebe vlastite opreme.</t>
  </si>
  <si>
    <t>Visoko učilište omogućava studentima IKT opremu u njihovu svakodnevnom pohađanju nastave (učenje, poučavanje, komunikacija) te pristup digitalnim sadržajima. Učilište infrastrukturno omogućava studentima djelomičnu upotrebu vlastite opreme unutar ustanove.</t>
  </si>
  <si>
    <t>Visoko učilište omogućava studentima  IKT opremu u njihovu svakodnevnom pohađanju nastave (učenje, poučavanje, komunikacija) te pristup digitalnim sadržajima. Učilište infrastrukturno omogućava studentima uspješnu upotrebu vlastite opreme unutar cijele ustanove.</t>
  </si>
  <si>
    <t>Na visokom učilištu (VU) nije osigurana tehnička potpora ni održavanje opreme i nisu za to osigurana sredstva.</t>
  </si>
  <si>
    <t xml:space="preserve">Tehničku potporu i održavanje IKT resursa na visokom učilištu (VU) prema potrebi obavlja vanjski pružatelj usluga, ali ne postoji ugovorena usluga i nisu unaprijed osigurana sredstva za te potrebe. </t>
  </si>
  <si>
    <t xml:space="preserve">Tehničku potporu i održavanje IKT resursa na visokom učilištu (VU) obavlja vanjski davatelj usluga, njegova je obveza regulirana i za to su osigurana sredstva ili unutar VU postoji Centar za informatičku podršku djelatnicima i studentima.  </t>
  </si>
  <si>
    <t xml:space="preserve">Na visokom učilištu (VU) nije razvijen sustav informacijske sigurnosti, ali se primjenjuje minimalni skup zaštitnih mjera kako bi se osigurala zaštita privatnosti pojedinca, povjerljivost i sigurna uporaba IKT infrastrukture i podataka za učenje. </t>
  </si>
  <si>
    <t xml:space="preserve">Na visokom učilištu (VU) postoji djelomično razvijen sustav informacijske sigurnosti, identificirana je informacijska imovina te su primijenjene zaštitne mjere kako bi se osigurala zaštita privatnosti pojedinca, povjerljivost i sigurna upotreba IKT infrastrukture i podataka za učenje prema raspoloživim resursima. </t>
  </si>
  <si>
    <t>Na visokom učilištu (VU) postoji razvijen sustav informacijske sigurnosti, identificirana je informacijska imovina te su primijenjene zaštitne mjere kako bi se osigurala zaštita privatnosti pojedinca, povjerljivost i sigurna upotreba IKT infrastrukture i podataka za učenje prema raspoloživim resursima. Postoji svijest o manjkavostima u sustavu i planski se saniraju sigurnosni nedostatci.</t>
  </si>
  <si>
    <t>Visoko učilište ima odgovarajuće politike, postupke i zaštitne mjere kako bi se osigurala zaštita privatnosti pojedinca, povjerljivost i sigurna uporaba IKT infrastrukture i podataka za učenje. Zaštitne mjere uključuju zakonske obveze vezane za zaštitu podataka i licence te formalne smjernice za osoblje i studente o privatnosti, povjerljivosti i sigurnosti u mrežnim okruženjima, aktivno se prati informacijska imovina i implementiraju zaštitne mjere u odnosu na procijenjene rizike i odabrane strategije upravljanja rizikom.</t>
  </si>
  <si>
    <t>Gotovo svi studenti visokog učilišta (VU) u svom učenju primjenjuju već pripremljene dostupne digitalne sadržaje ili ih po potrebi prilagođavaju kontekstu i aktivnostima učenja i poučavanja. Više ih od polovine samostalno izrađuje digitalne sadržaje koje upotrebljavaju u učenju.</t>
  </si>
  <si>
    <t>Visoko učilište (VU) ima definiran proces mjerenja, prikupljanja i izvještavanja o studentima i njihovom napretku radi optimizacije učenja, poboljšanja budućih procesa učenja ili dodatnih konzultacija/intervencija od strane nastavnika. Prikupljaju se i analiziraju podaci o iskustvima studenata i uspješnosti poučavanja te se rezultati upotrebljavaju za unaprjeđenje učenja i poučavanja na VU.</t>
  </si>
  <si>
    <t>Gotovo svi zaposlenici visokog učilišta (VU) su svjesni mogućnosti primjene pomoćne IKT-a  kako bi se odgovorilo na potrebe podzastupljenim skupinama primjenom IKT-a u učenju i poučavanju.</t>
  </si>
  <si>
    <t>Visoko učilište (VU) ima aktivnu i ažurnu mrežnu stranicu, portal ili profil na društvenim mrežama koji mogu biti prilagođeni različitim vrstama mobilnih uređaja u čiju su izradu i ažuriranje uključeni i djelatnici. VU je aktivno i u zajednicama prakse profesionalnih zajednica koje promiču izvrsnost, kvalitetu i dostupnost obrazovnog sadržaja.</t>
  </si>
  <si>
    <t>Visoko učilište (VU) aktivno promiče i očekuje angažman djelatnika i studenata na mrežnim stranicama, portalima i zajednicama prakse profesionalnih zajednica koje promiču izvrsnost, kvalitetu i dostupnost obrazovnog sadržaja i znanja o implementaciji tehnologija digitalnog učenja u različitim kontekstima. Uz takav angažman djelatnici i studenti mogu pristupiti i pridonijeti istraživanju i širem ekosustavu učenja.</t>
  </si>
  <si>
    <t>Nitko od nastavnika visokog učilišta (VU) ne koristi se online sustavom komunikacije, stoga komunikacija može jedino biti usmena (licem u lice) ili putem telefona.</t>
  </si>
  <si>
    <t xml:space="preserve">Nekolicina nastavnika visokog učilišta (VU) koristi se online sustavom komunikacije na osnovnoj razini korespondencije i komunikacije. </t>
  </si>
  <si>
    <t>Visoko učilište (VU) provodi kontrolu primjene etičkih standarda, opće uredbe o zaštiti podataka (GDPR), autorskih prava i intelektualnog vlasništva u području IKT-a i nema razvijena pravila koja promoviraju zaštitu autorskih prava i intelektualnog vlasništva kod nastavnika i studenata.</t>
  </si>
  <si>
    <t>Visoko učilište (VU) nema smjernice i preporuke za regulirani pristup i sigurnu primjenu IKT resursa.</t>
  </si>
  <si>
    <t>Visoko učilište (VU) ne planira smjernice i preporuke za  regulirani pristup i sigurnu primjenu IKT resursa, već to radi prema potrebi.</t>
  </si>
  <si>
    <t>Visoko učilište (VU) ima smjernice i preporuke za regulirani pristup te odgovornu i sigurnu primjenu IKT resursa u vlasništvu učilišta, djelatnika i studenata, za sigurno korištenje internetom, što pridonosi bržem i sigurnijem učenju, poučavanju i poslovanju. VU ima osiguranu podršku u primjeni IKT infrastrukture i BYOD mogućnosti.</t>
  </si>
  <si>
    <t>Visoko učilište (VU) ima smjernice i preporuke za regulirani pristup te odgovornu i sigurnu primjenu IKT resursa u vlasništvu učilišta, djelatnika i studenata, za sigurno korištenje internetom, što pridonosi bržem i sigurnijem učenju, poučavanju i poslovanju, ali nema osiguranu podršku za BYOD mogućnosti.</t>
  </si>
  <si>
    <t xml:space="preserve">Gotovo nijedna predavaonica na visokom učilištu (VU) ne raspolaže s prezentacijskim (interaktivnim) uređajima (projektorima, pametnim pločama ili ekranima) te prijenosnim uređajima (prijenosna računala, tableti, mobiteli) ili stolnim računalima. </t>
  </si>
  <si>
    <t>U ovom zadatku izrađuje se plan strateškog planiranja razvoja</t>
  </si>
  <si>
    <t>Formulacija strateških elemenata – misija</t>
  </si>
  <si>
    <t>Formulacija strateških elemenata – temeljne vrijednosti</t>
  </si>
  <si>
    <t>Formulacija strateških elemenata – vizija</t>
  </si>
  <si>
    <t>Formulacija strateških elemenata – strateške inicijative i ciljevi</t>
  </si>
  <si>
    <r>
      <t xml:space="preserve">Na koje se faze strateškog planiranja (upravljanja) odnosi plan strateškog planiranja? </t>
    </r>
    <r>
      <rPr>
        <sz val="11"/>
        <color theme="1"/>
        <rFont val="Arial"/>
        <family val="2"/>
        <charset val="238"/>
      </rPr>
      <t>U ćeliju ispred broja koraka stavite „x”.</t>
    </r>
  </si>
  <si>
    <t>Odredite osobe koje će sudjelovati u izradi strategije (ime i prezime nisu obavezni), njihove funkcije i ekspertize (zbog čega sudjeluju u izradi strategije). Oznakom „x” osobama pridružite faze strateškog planiranja (1-8) i naznačite jesu li to interne osobe (I), iz visokog učilišta, ili dionici (S).</t>
  </si>
  <si>
    <t>Fazama strateškog planiranja (upravljanja) pridružite metode koje planirate upotrijebiti.</t>
  </si>
  <si>
    <t>Plan komunikacije: Kako planirate informirati zaposlenike i dionike o izradi strateškog plana, njegovoj provedbi i o mogućnostima uključenja u izradu i/ili provedbu strateškog plana (strategije)?</t>
  </si>
  <si>
    <t>U ovom zadatku izrađuje se strateški plan razvoja</t>
  </si>
  <si>
    <t>Visoko učilište dosad je izradilo najmanje jedan strateški plan ra razini visokog učilišta.</t>
  </si>
  <si>
    <t>Visoko učilište dosad je izradilo najmanje jedan strateški plan koji obuhvaća određeno područje strategije (npr. znanost).</t>
  </si>
  <si>
    <t>Visoko učilište dosad nije izrađivalo strateške planove na razini visokog učilišta ni na razini određenog područja.</t>
  </si>
  <si>
    <t>Visoko učilište ima aktualni strateški plan na razini učilišta, za određeno područje ili oboje.</t>
  </si>
  <si>
    <t>godina je procjena godina iskustva u strateškom planiranju (na temelju nađenih zapisa ili usmene predaje)</t>
  </si>
  <si>
    <t>Kvalitativno opišite dosadašnje strateške planove koji su aktivni ili su bili aktivni unazad pet godina – na koja su se područja odnosili, na koje su se vremenske intervale odnosili i sl.</t>
  </si>
  <si>
    <r>
      <t>Izaberite postojeći strateški plan (strategiju) visokog učilišta, poželjno aktualni strateški plan i opći strateški plan (koji se odnosi na cijelo učilište). Ili, ako nema takvih, strateški plan koji je vezan za određeno strateško područje (više ili manje povezano s područjem za koji ćete izrađivati strateški plan).</t>
    </r>
    <r>
      <rPr>
        <sz val="11"/>
        <color theme="1"/>
        <rFont val="Arial"/>
        <family val="2"/>
        <charset val="238"/>
      </rPr>
      <t xml:space="preserve"> Upišite naziv tog plana.</t>
    </r>
  </si>
  <si>
    <t>Upišite do tri strateška cilja navedena u tom planu koja se mogu povezati s odabranim strateškim područjem primjene digitalne tehnologije.</t>
  </si>
  <si>
    <t>Kratko opišite kako visoko učilište implementira navedene ciljeve i koliko je u tome uspješno (kakvi su KPI ako su definirani).</t>
  </si>
  <si>
    <t>Detaljnije kvalitativno opišite zrelost odabranog područja (s pomoću ostvarenih opisnica iz rubrike).</t>
  </si>
  <si>
    <t>SWOT analiza. Identificirajte do po pet snaga, slabosti, prilika i prijetnji vezanih za visoko učilište u kontekstu odabranog područja strategije.</t>
  </si>
  <si>
    <t>Početak strategije (god.):</t>
  </si>
  <si>
    <t>Kraj strategije (god.):</t>
  </si>
  <si>
    <t>Misija. Analizirajte postojeću misiju iz perspektive izabranog područja strategije i predložite izmjene (ako su potrebne). Argumentirajte. Ako visoko učilište nema postojeći plan, onda pokušajte kreirati misiju učilišta na općoj razini, a da misija implicitno/eksplicitno uključuje i odabrano područje strategije.</t>
  </si>
  <si>
    <t>Ako je visoko učilište završilo s provedbom neke strategije koja je barem dijelom povezana s izabranim područjem primjene strategije te ako postoji dokument o razini ostvarenja strateških ciljeva te strategije, ovdje ukratko opišite to ostvarenje ciljeva.</t>
  </si>
  <si>
    <t>Temeljne vrijednosti. Analizirajte temeljne vrijednosti postojeće strategije i predložite promjene ili kreirajte temeljne vrijednosti ako one još nisu definirane. Argumentirajte.</t>
  </si>
  <si>
    <t>Vizija. Analizirajte viziju postojeće strategije iz perspektive izabranog područja strategije i predložite izmjene (ako su potrebne). Argumentirajte. Ako visoko učilište nema postojeći strateški plan ili vizija ne obuhvaća izabrano područje strategije, onda pokušajte kreirati viziju učilišta za odabrano područje strategije.</t>
  </si>
  <si>
    <t>Strateški ciljevi. Definirajte tri strateška cilja vezana za odabrano područje strategije. Poželjno je primijeniti što više SMART kriterija.</t>
  </si>
  <si>
    <t>Označite s „x” zadovoljavaju li ciljevi pojedine SMART kriterije. Argumentirajte.</t>
  </si>
  <si>
    <t>Autori akcijskog plana</t>
  </si>
  <si>
    <r>
      <t xml:space="preserve">Provedite SWOT analizu. </t>
    </r>
    <r>
      <rPr>
        <sz val="11"/>
        <color theme="1"/>
        <rFont val="Arial"/>
        <family val="2"/>
      </rPr>
      <t>Čime visoko učilište pozitivno utječe na ostvarenje navedenih strateških ciljeva (S)? Čime visoko učilište negativno utječe na ostvarenje navedenih strateških ciljeva (W)? Što nije pod kontrolom visokog učilišta i dolazi izvana, a može pozitivno utjecati na ostvarenje navedenih strateških ciljeva (O)? Što iz okoline visokog učilišta može negativno utjecati na ostvarenje navedenih strateških ciljeva (T)?</t>
    </r>
  </si>
  <si>
    <r>
      <t xml:space="preserve">Kreirajte 10 operativnih ciljeva. </t>
    </r>
    <r>
      <rPr>
        <sz val="11"/>
        <color theme="1"/>
        <rFont val="Arial"/>
        <family val="2"/>
      </rPr>
      <t xml:space="preserve">Iako je pojedinoj strategiji moguće pridružiti i više operativnih ciljeva, u ovom pojednostavljenom modelu svakoj aktivnosti dodijelite jedan operativni cilj. </t>
    </r>
    <r>
      <rPr>
        <b/>
        <sz val="11"/>
        <color theme="1"/>
        <rFont val="Arial"/>
        <family val="2"/>
      </rPr>
      <t xml:space="preserve">Definirajte KPI. </t>
    </r>
    <r>
      <rPr>
        <sz val="11"/>
        <color theme="1"/>
        <rFont val="Arial"/>
        <family val="2"/>
      </rPr>
      <t>KPI (</t>
    </r>
    <r>
      <rPr>
        <i/>
        <sz val="11"/>
        <color theme="1"/>
        <rFont val="Arial"/>
        <family val="2"/>
      </rPr>
      <t>key performance indikator</t>
    </r>
    <r>
      <rPr>
        <sz val="11"/>
        <color theme="1"/>
        <rFont val="Arial"/>
        <family val="2"/>
      </rPr>
      <t xml:space="preserve">) jest (najčešće) kvantitativna mjera ostvarenja cilja. </t>
    </r>
    <r>
      <rPr>
        <b/>
        <sz val="11"/>
        <color theme="1"/>
        <rFont val="Arial"/>
        <family val="2"/>
      </rPr>
      <t>Pridružite operativni cilj odgovarajućoj BSC perspektivi te dodijelite oznaku koja se sastoji od prvog slova BSC perspektive i rednog broja cilja u perspektivi.</t>
    </r>
    <r>
      <rPr>
        <sz val="11"/>
        <color theme="1"/>
        <rFont val="Arial"/>
        <family val="2"/>
      </rPr>
      <t xml:space="preserve"> Četiri su osnovne BSC perspektive: (1) </t>
    </r>
    <r>
      <rPr>
        <i/>
        <sz val="11"/>
        <color theme="1"/>
        <rFont val="Arial"/>
        <family val="2"/>
      </rPr>
      <t xml:space="preserve">učenje i rast </t>
    </r>
    <r>
      <rPr>
        <sz val="11"/>
        <color theme="1"/>
        <rFont val="Arial"/>
        <family val="2"/>
      </rPr>
      <t xml:space="preserve">obuhvaća strategije i operativne ciljeve koji su vezani za procese učenja organizacije i organizacijski rast; (2) </t>
    </r>
    <r>
      <rPr>
        <i/>
        <sz val="11"/>
        <color theme="1"/>
        <rFont val="Arial"/>
        <family val="2"/>
      </rPr>
      <t>poslovni procesi</t>
    </r>
    <r>
      <rPr>
        <sz val="11"/>
        <color theme="1"/>
        <rFont val="Arial"/>
        <family val="2"/>
      </rPr>
      <t xml:space="preserve"> obuhvaćaju strategije i operativne ciljeve koji su vezani za poslovne procese iz djelatnosti organizacije; (3) </t>
    </r>
    <r>
      <rPr>
        <i/>
        <sz val="11"/>
        <color theme="1"/>
        <rFont val="Arial"/>
        <family val="2"/>
      </rPr>
      <t>korisnici</t>
    </r>
    <r>
      <rPr>
        <sz val="11"/>
        <color theme="1"/>
        <rFont val="Arial"/>
        <family val="2"/>
      </rPr>
      <t xml:space="preserve"> obuhvaćaju strategije i operativne ciljeve koji su vezani za klijente i korisnike proizvoda/usluga organizacije i (4) </t>
    </r>
    <r>
      <rPr>
        <i/>
        <sz val="11"/>
        <color theme="1"/>
        <rFont val="Arial"/>
        <family val="2"/>
      </rPr>
      <t>financije</t>
    </r>
    <r>
      <rPr>
        <sz val="11"/>
        <color theme="1"/>
        <rFont val="Arial"/>
        <family val="2"/>
      </rPr>
      <t xml:space="preserve"> obuhvaćaju strategije i aktivnosti koji se odnose na ostvarenje financijskih pokazatelja isplativosti poslovanja. Osim navedenih, tu je i peta perspektiva za neprofitne organizacije, a ona se odnosi na viziju. </t>
    </r>
    <r>
      <rPr>
        <b/>
        <sz val="11"/>
        <color theme="1"/>
        <rFont val="Arial"/>
        <family val="2"/>
      </rPr>
      <t xml:space="preserve">Definirajte vrijednosti D, d, g i G. </t>
    </r>
    <r>
      <rPr>
        <sz val="11"/>
        <color theme="1"/>
        <rFont val="Arial"/>
        <family val="2"/>
      </rPr>
      <t>Za svaki operativni cilj definiraju se četiri vrijednosti za pripadni KPI: D – najniža vrijednost KPI-ja, d – donja prihvatljiva granica KPI-ja, g – gornja prihvatljiva granica KPI-ja, G – najviša vrijednost KPI-ja. Ako je vrijednost KPI-ja između D i d, operativni cilj ne ostvaruje se u zadovoljavajućoj mjeri. Ako je vrijednost KPI-ja između d i g, onda je izvršenje cilja zadovoljavajuće (ali i dalje ne kako priželjkujemo). A ako je vrijednost viša od g, onda izvršenje strateškog cilja donosi visoku razinu zadovoljstva</t>
    </r>
    <r>
      <rPr>
        <b/>
        <sz val="11"/>
        <color theme="1"/>
        <rFont val="Arial"/>
        <family val="2"/>
      </rPr>
      <t>.</t>
    </r>
  </si>
  <si>
    <r>
      <t xml:space="preserve">Operativnim ciljevima pridružite rokove </t>
    </r>
    <r>
      <rPr>
        <sz val="11"/>
        <color theme="1"/>
        <rFont val="Arial"/>
        <family val="2"/>
      </rPr>
      <t>(zapišite u obliku broja kvartala od početka strateškog plana; budući da trogodišnje razdoblje ima 12 kvartala, ovdje se očekuje broj između 1 i 12)</t>
    </r>
    <r>
      <rPr>
        <b/>
        <sz val="11"/>
        <color theme="1"/>
        <rFont val="Arial"/>
        <family val="2"/>
      </rPr>
      <t xml:space="preserve">, nositelje </t>
    </r>
    <r>
      <rPr>
        <sz val="11"/>
        <color theme="1"/>
        <rFont val="Arial"/>
        <family val="2"/>
      </rPr>
      <t>(po jednog nositelja svakom operativnom cilju)</t>
    </r>
    <r>
      <rPr>
        <b/>
        <sz val="11"/>
        <color theme="1"/>
        <rFont val="Arial"/>
        <family val="2"/>
      </rPr>
      <t xml:space="preserve">, druge potrebne ljudske resurse za ostvarenje ciljeva </t>
    </r>
    <r>
      <rPr>
        <sz val="11"/>
        <color theme="1"/>
        <rFont val="Arial"/>
        <family val="2"/>
      </rPr>
      <t>(vrste potrebne ekspertize ili pozicije)</t>
    </r>
    <r>
      <rPr>
        <b/>
        <sz val="11"/>
        <color theme="1"/>
        <rFont val="Arial"/>
        <family val="2"/>
      </rPr>
      <t xml:space="preserve">, postojeće materijalne resurse potrebne za ostvarenje ciljeva </t>
    </r>
    <r>
      <rPr>
        <sz val="11"/>
        <color theme="1"/>
        <rFont val="Arial"/>
        <family val="2"/>
      </rPr>
      <t>(hardverska i softverska oprema, prostor)</t>
    </r>
    <r>
      <rPr>
        <b/>
        <sz val="11"/>
        <color theme="1"/>
        <rFont val="Arial"/>
        <family val="2"/>
      </rPr>
      <t xml:space="preserve"> i potrebne financijske resurse </t>
    </r>
    <r>
      <rPr>
        <sz val="11"/>
        <color theme="1"/>
        <rFont val="Arial"/>
        <family val="2"/>
      </rPr>
      <t>(iznos u eurima)</t>
    </r>
    <r>
      <rPr>
        <b/>
        <sz val="11"/>
        <color theme="1"/>
        <rFont val="Arial"/>
        <family val="2"/>
      </rPr>
      <t xml:space="preserve"> za ostvarenje ciljeva.</t>
    </r>
  </si>
  <si>
    <t>Identificirajte stresna razdoblja. Analizirajte opterećenje nositelja i ljudskih resursa. Ima li visoko učilište dovoljno materijalnih i financijskih resursa da primijeni akcijski plan?</t>
  </si>
  <si>
    <r>
      <t xml:space="preserve">Ovaj jednostavni mjerni instrument akcijskog plana razvoja temelji se na nekim postavkama iz BSC-a (balanced scorecard), no znatno je pojednostavljen i prilagođen za tečaj </t>
    </r>
    <r>
      <rPr>
        <b/>
        <i/>
        <sz val="11"/>
        <color theme="1"/>
        <rFont val="Arial"/>
        <family val="2"/>
        <charset val="238"/>
      </rPr>
      <t>Strateško planiranje primjene digitalne tehnologije</t>
    </r>
    <r>
      <rPr>
        <b/>
        <sz val="11"/>
        <color theme="1"/>
        <rFont val="Arial"/>
        <family val="2"/>
        <charset val="238"/>
      </rPr>
      <t xml:space="preserve">, budući da vrijeme potrebno za objašnjavanje cjelokupne teorije BSC-a znatno premašuje dostupno vrijeme učenja u ovom tečaju. </t>
    </r>
    <r>
      <rPr>
        <sz val="11"/>
        <color theme="1"/>
        <rFont val="Arial"/>
        <family val="2"/>
        <charset val="238"/>
      </rPr>
      <t>Primjenom BSC-a mogli bismo mjeriti ostvarenje svakog strateškog cilja zasebno, a u ovom ćemo slučaju naša tri strateška cilja mjeriti jednom zajedničkom mjerom.</t>
    </r>
  </si>
  <si>
    <t>Ipak, vjerujemo da će vam i ovakav pojednostavljeni model biti koristan da razumijete kako implementacija aktivnosti na svakodnevnoj razini (koje pridonose operativnim ciljevima) o kojima se vodi dnevnik implementacije pridonose realizaciji na višoj razini.</t>
  </si>
  <si>
    <r>
      <t xml:space="preserve">Popunite kolonu Start s početnim vrijednostima mjera. </t>
    </r>
    <r>
      <rPr>
        <sz val="11"/>
        <color theme="1"/>
        <rFont val="Arial"/>
        <family val="2"/>
        <charset val="238"/>
      </rPr>
      <t>Ove vrijednosti odgovaraju stvarnom stanju po KPI-jevima na početku implementacije strateškog plana. Ako se pak aktivnost dosad još nije provodila, upišite vrijednost D za svaku mjeru.</t>
    </r>
  </si>
  <si>
    <t>TEŽINE UTJECAJA OPERATIVNIH CILJEVA NA STRATEŠKE CILJEVE i KONSTRUKCIJA MJERNOG INSTRUMENTA</t>
  </si>
  <si>
    <r>
      <t xml:space="preserve">Popunite kolonu W% s težinama utjecaja operativnih ciljeva na strateške ciljeve. </t>
    </r>
    <r>
      <rPr>
        <sz val="11"/>
        <color theme="1"/>
        <rFont val="Arial"/>
        <family val="2"/>
        <charset val="238"/>
      </rPr>
      <t>Svi operativni ciljevi ne moraju imati isti utjecaj na strateške ciljeve. Neke strategije više, a neke manje pridonose ostvarenju strateških ciljeva. Procijenite te utjecaje prema svojoj intuiciji i iskustvu. Zbroj svih utjecaja u koloni mora biti 100.</t>
    </r>
  </si>
  <si>
    <r>
      <t xml:space="preserve">U ćeliji J37 vidljiv je postotak ostvarenja tri strateška cilja na početku razdoblja. </t>
    </r>
    <r>
      <rPr>
        <sz val="11"/>
        <color theme="1"/>
        <rFont val="Arial"/>
        <family val="2"/>
        <charset val="238"/>
      </rPr>
      <t>Automatski izračun te vrijednosti temelji se na težinama (W%), početnim vrijednostima u koloni Start i rasponu vrijednosti KPI-ja svakog operativnog cilja (G-D).</t>
    </r>
  </si>
  <si>
    <r>
      <rPr>
        <b/>
        <sz val="11"/>
        <color theme="1"/>
        <rFont val="Arial"/>
        <family val="2"/>
        <charset val="238"/>
      </rPr>
      <t>Zadnje tri kolone popunjavat će se automatski.</t>
    </r>
    <r>
      <rPr>
        <sz val="11"/>
        <color theme="1"/>
        <rFont val="Arial"/>
        <family val="2"/>
        <charset val="238"/>
      </rPr>
      <t xml:space="preserve"> 
Kolona </t>
    </r>
    <r>
      <rPr>
        <b/>
        <sz val="11"/>
        <color theme="1"/>
        <rFont val="Arial"/>
        <family val="2"/>
        <charset val="238"/>
      </rPr>
      <t>Trenutačno</t>
    </r>
    <r>
      <rPr>
        <sz val="11"/>
        <color theme="1"/>
        <rFont val="Arial"/>
        <family val="2"/>
        <charset val="238"/>
      </rPr>
      <t xml:space="preserve"> sadrži trenutačnu vrijednost KPI-ja svakog cilja na temelju unosa dnevnika implementacije aktivnosti (dnevnik se nalazi niže). Neka je ćelija u koloni obojena crveno ako je trenutačna vrijednost izvan intervala D-G vrijednosti, što znači da D i G nisu dobro planirani i treba ih podesiti.
Kolona </t>
    </r>
    <r>
      <rPr>
        <b/>
        <sz val="11"/>
        <color theme="1"/>
        <rFont val="Arial"/>
        <family val="2"/>
        <charset val="238"/>
      </rPr>
      <t>Promjena (Start)</t>
    </r>
    <r>
      <rPr>
        <sz val="11"/>
        <color theme="1"/>
        <rFont val="Arial"/>
        <family val="2"/>
        <charset val="238"/>
      </rPr>
      <t xml:space="preserve"> sadrži prikaz postotne promjene realizacije cilja u odnosu na početak razdoblja strategije uzimajući u obzir vrstu skale (padajuća ili rastuća). Ako je početna vrijednost 0, ne može se izračunati promjena (NA). 
Kolona </t>
    </r>
    <r>
      <rPr>
        <b/>
        <sz val="11"/>
        <color theme="1"/>
        <rFont val="Arial"/>
        <family val="2"/>
        <charset val="238"/>
      </rPr>
      <t>Ostvarenje cilja</t>
    </r>
    <r>
      <rPr>
        <sz val="11"/>
        <color theme="1"/>
        <rFont val="Arial"/>
        <family val="2"/>
        <charset val="238"/>
      </rPr>
      <t xml:space="preserve"> sadrži postotak ostvarenosti cilja (u odnosu na interval D-G vrijednosti).
Posljedično, </t>
    </r>
    <r>
      <rPr>
        <b/>
        <sz val="11"/>
        <color theme="1"/>
        <rFont val="Arial"/>
        <family val="2"/>
        <charset val="238"/>
      </rPr>
      <t>u ćeliji K37 i M37 vidimo postotak ostvarenosti strateških ciljeva u sadašnjem trenutku</t>
    </r>
    <r>
      <rPr>
        <sz val="11"/>
        <color theme="1"/>
        <rFont val="Arial"/>
        <family val="2"/>
        <charset val="238"/>
      </rPr>
      <t xml:space="preserve">. U L37 vidimo rast ostvarenja strateških ciljeva u sadašnjem trenutku u odnosu na početne vrijednosti ostvarenja strateških ciljeva. </t>
    </r>
  </si>
  <si>
    <t>PRAĆENJE IZVRŠENJA STRATEGIJE PUTEM MILESTONEA (KVARTALA)</t>
  </si>
  <si>
    <r>
      <t xml:space="preserve">Za potrebe brzog izvještavanja, koristan je i sljedeći grafički prikaz podataka iz tablice. </t>
    </r>
    <r>
      <rPr>
        <sz val="11"/>
        <color theme="1"/>
        <rFont val="Arial"/>
        <family val="2"/>
        <charset val="238"/>
      </rPr>
      <t>Ovakav monitoring provedbe operativnih ciljeva i strateških ciljeva olakšava odlučivanja i pospješuje agilnost odlučivanja. Nerijetko se događa da se premašuju rokovi, da se pokazatelji ne uspijevaju postizati i slično, što zahtijeva brzu reakciju. Reakcija će biti brža ako je problem na vrijeme uočen. U tom smislu, različiti dashboardovi koji omogućavaju praćenje ciljeva iznimno su važni.</t>
    </r>
  </si>
  <si>
    <t>Razmislite o razlozima neuspjeha strategija koje smo analizirali ranije. Na temelju te analize predložite odgovarajuće mjere kojima ćemo pokušati spriječiti da tih neuspjeha ne bude.</t>
  </si>
  <si>
    <r>
      <t xml:space="preserve">Sljedeća tablica omogućuje evidenciju odradbe različitih zadataka za potrebe praćenja provedbe strateškog plana. Kad se neka aktivnost održi potrebno je unijeti jedan redak u tablicu: oznaku cilja, datum aktivnosti, opis aktivnosti i promjena mjere vezanog cilja. Kolone Cilj i Mjera automatski će se popuniti nakon unosa oznake cilja. 
</t>
    </r>
    <r>
      <rPr>
        <sz val="11"/>
        <color theme="1"/>
        <rFont val="Arial"/>
        <family val="2"/>
        <charset val="238"/>
      </rPr>
      <t>Kod unosa polja Promjena potrebno je navesti za koliko se povećala ili smanjila vrijednost KPI-ja. Npr., ako govorimo o broju polaznika na neke radionice koje se kontinuirano održavaju, a mjera nam je ukupan broj sudionika u svim radionicama, onda ćemo svaki put kad se održi radionica unijeti jedan redak u tablicu i svaki put navesti broj sudionika koji je tada sudjelovao. Primjerice, ako govorimo o broju znanstvenih radova u bazi WOS ili Scopus kao KPI mjeri, onda ćemo svaki put kad se objavi takav rad upisati jedan redak u tablicu i pod Promjena upisati broj radova koji je na taj datum objavljen.</t>
    </r>
    <r>
      <rPr>
        <b/>
        <sz val="11"/>
        <color theme="1"/>
        <rFont val="Arial"/>
        <family val="2"/>
        <charset val="238"/>
      </rPr>
      <t xml:space="preserve">
Nakon što smo unijeli neki redak u tablicu, u izborniku Data (Podatci), potrebno je kliknuti na Refresh All (Osvježi sve) kako bi se promjene evidentirale u gornjoj tablici mjernog instrumenta (kolona Trenutačno).
Unesite nekoliko redaka u Dnevnik, osvježite podatke u prvoj tablici pa prenesite stanje ostvarenja cilja u drugu tablicu. Ponovite taj postupak četiri puta.</t>
    </r>
  </si>
  <si>
    <t>kvartal</t>
  </si>
  <si>
    <r>
      <t xml:space="preserve">Kreirajte 10 strategija/aktivnosti (korektivne, obrambene i agresivne). </t>
    </r>
    <r>
      <rPr>
        <sz val="11"/>
        <color theme="1"/>
        <rFont val="Arial"/>
        <family val="2"/>
      </rPr>
      <t>U ovoj fazi budite kreativni. Pokušajte povezati pozitivne (S, O) i negativne (W, T) SWOT elemente i kreirati ideju kojom ćete uz određenu snagu ili priliku (ili više njih) poništiti negativni utjecaj slabosti ili prijetnje (ili više njih). Razmislite možete li samo na temelju određenih pozitivnih SWOT elemenata kreirati aktivnost koja će izravno pridonositi nekom od strateških ciljeva. Isto tako, razmislite možete li kreirati aktivnost kojom ćete izravno utjecati na negativni SWOT element i pridonositi nekom od strateških ciljeva.</t>
    </r>
    <r>
      <rPr>
        <b/>
        <sz val="11"/>
        <color theme="1"/>
        <rFont val="Arial"/>
        <family val="2"/>
      </rPr>
      <t xml:space="preserve"> </t>
    </r>
  </si>
  <si>
    <r>
      <t xml:space="preserve">Za praćenje napretka akcijskog plana strategije potrebno je voditi dnevnik promjena po operativnim ciljevima (dostupan niže). Na temelju upisa u dnevnik automatski se računa kolona „Trenutačno” u prethodnoj tablici. Na kraju svakog intervala potrebno je vrijednosti iz zadnjeg stupca prethodne tablice (Ostvarenje cilja) prepisati ili posebno zalijepiti u sljedeću tablicu. </t>
    </r>
    <r>
      <rPr>
        <sz val="11"/>
        <color theme="1"/>
        <rFont val="Arial"/>
        <family val="2"/>
        <charset val="238"/>
      </rPr>
      <t xml:space="preserve">Posebno lijepljenje provodi se tako da se označe sve vrijednosti iz stupca Ostvarenje cilja (od M27 do M37), zatim desni klik, pa izabrati Copy (Kopiraj), a potom se pozicionirati u prvi redak sljedeće tablice u stupac koji odgovara kvartalu uzimanja podataka, zatim desni klik, pa izabrati Paste special (Posebno zalijepi) i u ponuđenom izborniku izabrati Values (Vrijednosti) i OK. Na taj će se način preuzeti aktualne vrijednosti postotka izvršenja svakog cilja i bit će moguće pratiti njihovo izvršenje tijekom vremena na grafičkom prikazu. 
Naravno, na početku je potrebno u kolonu 0 posebno zalijepiti vrijednosti ostvarenja cilja za podatke upisane u Trenutačno (koji tada odgovaraju koloni START). Dalje je posebno lijepljenje potrebno napraviti svaka tri mjeseca (kvartal).
</t>
    </r>
    <r>
      <rPr>
        <b/>
        <sz val="11"/>
        <color theme="1"/>
        <rFont val="Arial"/>
        <family val="2"/>
        <charset val="238"/>
      </rPr>
      <t xml:space="preserve">Dodatno, sljedeća tablica za svaki cilj prikazuje vrijeme njegova izvršenja (plava pozadina u razdobljima). </t>
    </r>
    <r>
      <rPr>
        <sz val="11"/>
        <color theme="1"/>
        <rFont val="Arial"/>
        <family val="2"/>
        <charset val="238"/>
      </rPr>
      <t>Prema tome, moguće je pratiti izvršavaju li se ciljevi na vrijeme, u skladu s planom. Vrijednosti su u tablicu zalijepljene u boji koja odgovara definicijama prema BSC-u (između d i D – crveno, između d i g – smeđežuto i iznad g – zeleno).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</si>
</sst>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1"/>
      <color theme="1"/>
      <name val="Calibri"/>
      <family val="2"/>
      <charset val="238"/>
      <scheme val="minor"/>
    </font>
    <font>
      <sz val="11"/>
      <color theme="1"/>
      <name val="Calibri"/>
      <family val="2"/>
      <charset val="238"/>
      <scheme val="minor"/>
    </font>
    <font>
      <b/>
      <sz val="14"/>
      <color theme="1"/>
      <name val="Arial"/>
      <family val="2"/>
      <charset val="238"/>
    </font>
    <font>
      <sz val="11"/>
      <color theme="1"/>
      <name val="Arial"/>
      <family val="2"/>
      <charset val="238"/>
    </font>
    <font>
      <i/>
      <sz val="10"/>
      <color theme="1"/>
      <name val="Arial"/>
      <family val="2"/>
      <charset val="238"/>
    </font>
    <font>
      <b/>
      <sz val="11"/>
      <color theme="1"/>
      <name val="Arial"/>
      <family val="2"/>
      <charset val="238"/>
    </font>
    <font>
      <b/>
      <sz val="16"/>
      <color theme="0"/>
      <name val="Arial"/>
      <family val="2"/>
      <charset val="238"/>
    </font>
    <font>
      <b/>
      <sz val="11"/>
      <color rgb="FF000000"/>
      <name val="Arial"/>
      <family val="2"/>
      <charset val="238"/>
    </font>
    <font>
      <b/>
      <sz val="12"/>
      <color theme="1"/>
      <name val="Arial"/>
      <family val="2"/>
      <charset val="238"/>
    </font>
    <font>
      <b/>
      <sz val="10"/>
      <color theme="1"/>
      <name val="Arial"/>
      <family val="2"/>
      <charset val="238"/>
    </font>
    <font>
      <b/>
      <sz val="10"/>
      <color rgb="FF000000"/>
      <name val="Arial"/>
      <family val="2"/>
      <charset val="238"/>
    </font>
    <font>
      <sz val="10"/>
      <color rgb="FF000000"/>
      <name val="Arial"/>
      <family val="2"/>
      <charset val="238"/>
    </font>
    <font>
      <sz val="10"/>
      <color theme="1"/>
      <name val="Arial"/>
      <family val="2"/>
      <charset val="238"/>
    </font>
    <font>
      <sz val="11"/>
      <color rgb="FF000000"/>
      <name val="Arial"/>
      <family val="2"/>
      <charset val="238"/>
    </font>
    <font>
      <sz val="10"/>
      <name val="Arial"/>
      <family val="2"/>
      <charset val="238"/>
    </font>
    <font>
      <b/>
      <sz val="10"/>
      <name val="Arial"/>
      <family val="2"/>
      <charset val="238"/>
    </font>
    <font>
      <sz val="16"/>
      <color theme="1"/>
      <name val="Arial"/>
      <family val="2"/>
      <charset val="238"/>
    </font>
    <font>
      <i/>
      <sz val="9"/>
      <color theme="1"/>
      <name val="Arial"/>
      <family val="2"/>
      <charset val="238"/>
    </font>
    <font>
      <b/>
      <i/>
      <sz val="11"/>
      <color theme="1"/>
      <name val="Arial"/>
      <family val="2"/>
      <charset val="238"/>
    </font>
    <font>
      <sz val="11"/>
      <color theme="0"/>
      <name val="Arial"/>
      <family val="2"/>
      <charset val="238"/>
    </font>
    <font>
      <b/>
      <sz val="11"/>
      <name val="Arial"/>
      <family val="2"/>
      <charset val="238"/>
    </font>
    <font>
      <i/>
      <sz val="11"/>
      <color theme="1"/>
      <name val="Arial"/>
      <family val="2"/>
      <charset val="238"/>
    </font>
    <font>
      <sz val="8"/>
      <color theme="1"/>
      <name val="Arial"/>
      <family val="2"/>
      <charset val="238"/>
    </font>
    <font>
      <b/>
      <sz val="11"/>
      <color theme="1"/>
      <name val="Arial"/>
      <family val="2"/>
    </font>
    <font>
      <b/>
      <sz val="9"/>
      <color theme="1"/>
      <name val="Arial"/>
      <family val="2"/>
    </font>
    <font>
      <b/>
      <sz val="14"/>
      <color theme="1"/>
      <name val="Arial"/>
      <family val="2"/>
    </font>
    <font>
      <sz val="11"/>
      <color theme="1"/>
      <name val="Arial"/>
      <family val="2"/>
    </font>
    <font>
      <i/>
      <sz val="9"/>
      <color theme="1"/>
      <name val="Arial"/>
      <family val="2"/>
    </font>
    <font>
      <i/>
      <sz val="11"/>
      <color theme="1"/>
      <name val="Arial"/>
      <family val="2"/>
    </font>
    <font>
      <sz val="10"/>
      <name val="Arial"/>
      <family val="2"/>
    </font>
    <font>
      <sz val="10"/>
      <color theme="1"/>
      <name val="Arial"/>
      <family val="2"/>
    </font>
    <font>
      <sz val="8"/>
      <name val="Calibri"/>
      <family val="2"/>
      <charset val="238"/>
      <scheme val="minor"/>
    </font>
    <font>
      <i/>
      <sz val="10"/>
      <color theme="1"/>
      <name val="Arial"/>
      <family val="2"/>
    </font>
  </fonts>
  <fills count="2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9999"/>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599963377788628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78">
    <xf numFmtId="0" fontId="0" fillId="0" borderId="0" xfId="0"/>
    <xf numFmtId="0" fontId="3" fillId="0" borderId="0" xfId="0" applyFont="1"/>
    <xf numFmtId="10" fontId="6" fillId="19" borderId="1" xfId="1" applyNumberFormat="1" applyFont="1" applyFill="1" applyBorder="1"/>
    <xf numFmtId="0" fontId="5" fillId="18" borderId="1" xfId="1" applyFont="1" applyFill="1" applyBorder="1" applyAlignment="1">
      <alignment horizontal="center" vertical="center" wrapText="1"/>
    </xf>
    <xf numFmtId="0" fontId="7" fillId="18" borderId="1" xfId="1" applyFont="1" applyFill="1" applyBorder="1" applyAlignment="1">
      <alignment horizontal="center" vertical="center" wrapText="1"/>
    </xf>
    <xf numFmtId="0" fontId="8" fillId="0" borderId="1" xfId="1" applyFont="1" applyBorder="1" applyAlignment="1">
      <alignment horizontal="center"/>
    </xf>
    <xf numFmtId="0" fontId="8" fillId="0" borderId="1" xfId="1" applyFont="1" applyBorder="1"/>
    <xf numFmtId="0" fontId="10" fillId="12" borderId="1" xfId="1" applyFont="1" applyFill="1" applyBorder="1" applyAlignment="1">
      <alignment horizontal="center" vertical="center" wrapText="1"/>
    </xf>
    <xf numFmtId="0" fontId="11" fillId="0" borderId="1" xfId="1" applyFont="1" applyBorder="1" applyAlignment="1">
      <alignment horizontal="left" vertical="center" wrapText="1"/>
    </xf>
    <xf numFmtId="0" fontId="2" fillId="11" borderId="1" xfId="1" applyFont="1" applyFill="1" applyBorder="1" applyAlignment="1">
      <alignment horizontal="center" vertical="center"/>
    </xf>
    <xf numFmtId="0" fontId="3" fillId="12" borderId="1" xfId="1" applyFont="1" applyFill="1" applyBorder="1" applyAlignment="1">
      <alignment vertical="center" wrapText="1"/>
    </xf>
    <xf numFmtId="0" fontId="3" fillId="0" borderId="1" xfId="1" applyFont="1" applyBorder="1" applyAlignment="1">
      <alignment horizontal="right" vertical="center"/>
    </xf>
    <xf numFmtId="0" fontId="12" fillId="0" borderId="1" xfId="1" applyFont="1" applyBorder="1" applyAlignment="1">
      <alignment horizontal="left" vertical="center" wrapText="1"/>
    </xf>
    <xf numFmtId="0" fontId="13" fillId="12" borderId="1" xfId="1" applyFont="1" applyFill="1" applyBorder="1" applyAlignment="1">
      <alignment vertical="center" wrapText="1"/>
    </xf>
    <xf numFmtId="0" fontId="12" fillId="0" borderId="1" xfId="1" applyFont="1" applyBorder="1" applyAlignment="1">
      <alignment horizontal="left" wrapText="1"/>
    </xf>
    <xf numFmtId="0" fontId="10" fillId="4" borderId="1" xfId="1" applyFont="1" applyFill="1" applyBorder="1" applyAlignment="1">
      <alignment horizontal="center" vertical="center" wrapText="1"/>
    </xf>
    <xf numFmtId="0" fontId="2" fillId="11" borderId="1" xfId="1" applyFont="1" applyFill="1" applyBorder="1" applyAlignment="1">
      <alignment horizontal="center" vertical="center" wrapText="1"/>
    </xf>
    <xf numFmtId="0" fontId="13" fillId="4" borderId="1" xfId="1" applyFont="1" applyFill="1" applyBorder="1" applyAlignment="1">
      <alignment vertical="center" wrapText="1"/>
    </xf>
    <xf numFmtId="0" fontId="9" fillId="4" borderId="1" xfId="1" applyFont="1" applyFill="1" applyBorder="1" applyAlignment="1">
      <alignment horizontal="center" vertical="center" wrapText="1"/>
    </xf>
    <xf numFmtId="0" fontId="3" fillId="4" borderId="1" xfId="1" applyFont="1" applyFill="1" applyBorder="1" applyAlignment="1">
      <alignment vertical="center" wrapText="1"/>
    </xf>
    <xf numFmtId="0" fontId="14" fillId="0" borderId="1" xfId="1" applyFont="1" applyBorder="1" applyAlignment="1">
      <alignment horizontal="left" vertical="center" wrapText="1"/>
    </xf>
    <xf numFmtId="0" fontId="10" fillId="10" borderId="1" xfId="1" applyFont="1" applyFill="1" applyBorder="1" applyAlignment="1">
      <alignment horizontal="center" vertical="center" wrapText="1"/>
    </xf>
    <xf numFmtId="0" fontId="13" fillId="10" borderId="1" xfId="1" applyFont="1" applyFill="1" applyBorder="1" applyAlignment="1">
      <alignment vertical="center" wrapText="1"/>
    </xf>
    <xf numFmtId="0" fontId="12" fillId="5" borderId="1" xfId="1" applyFont="1" applyFill="1" applyBorder="1" applyAlignment="1">
      <alignment horizontal="left" vertical="center" wrapText="1"/>
    </xf>
    <xf numFmtId="0" fontId="11" fillId="5" borderId="1" xfId="1" applyFont="1" applyFill="1" applyBorder="1" applyAlignment="1">
      <alignment horizontal="left" vertical="center" wrapText="1"/>
    </xf>
    <xf numFmtId="0" fontId="10" fillId="13" borderId="1" xfId="1" applyFont="1" applyFill="1" applyBorder="1" applyAlignment="1">
      <alignment horizontal="center" vertical="center" wrapText="1"/>
    </xf>
    <xf numFmtId="0" fontId="13" fillId="17" borderId="1" xfId="1" applyFont="1" applyFill="1" applyBorder="1" applyAlignment="1">
      <alignment vertical="center" wrapText="1"/>
    </xf>
    <xf numFmtId="0" fontId="9" fillId="6" borderId="1" xfId="1" applyFont="1" applyFill="1" applyBorder="1" applyAlignment="1">
      <alignment horizontal="center" vertical="center" wrapText="1"/>
    </xf>
    <xf numFmtId="0" fontId="13" fillId="6" borderId="1" xfId="1" applyFont="1" applyFill="1" applyBorder="1" applyAlignment="1">
      <alignment horizontal="right" vertical="center" wrapText="1"/>
    </xf>
    <xf numFmtId="0" fontId="10" fillId="6" borderId="1" xfId="1" applyFont="1" applyFill="1" applyBorder="1" applyAlignment="1">
      <alignment horizontal="center" vertical="center" wrapText="1"/>
    </xf>
    <xf numFmtId="0" fontId="10" fillId="14" borderId="1" xfId="1" applyFont="1" applyFill="1" applyBorder="1" applyAlignment="1">
      <alignment horizontal="center" vertical="center" wrapText="1"/>
    </xf>
    <xf numFmtId="0" fontId="3" fillId="14" borderId="1" xfId="1" applyFont="1" applyFill="1" applyBorder="1" applyAlignment="1">
      <alignment vertical="center" wrapText="1"/>
    </xf>
    <xf numFmtId="0" fontId="9" fillId="14" borderId="1" xfId="1" applyFont="1" applyFill="1" applyBorder="1" applyAlignment="1">
      <alignment horizontal="center" vertical="center" wrapText="1"/>
    </xf>
    <xf numFmtId="0" fontId="13" fillId="14" borderId="1" xfId="1" applyFont="1" applyFill="1" applyBorder="1" applyAlignment="1">
      <alignment vertical="center" wrapText="1"/>
    </xf>
    <xf numFmtId="0" fontId="15" fillId="14" borderId="1" xfId="1" applyFont="1" applyFill="1" applyBorder="1" applyAlignment="1">
      <alignment horizontal="center" vertical="center" wrapText="1"/>
    </xf>
    <xf numFmtId="0" fontId="9" fillId="15" borderId="1" xfId="1" applyFont="1" applyFill="1" applyBorder="1" applyAlignment="1">
      <alignment horizontal="center" vertical="center" wrapText="1"/>
    </xf>
    <xf numFmtId="0" fontId="11" fillId="0" borderId="1" xfId="1" applyFont="1" applyBorder="1" applyAlignment="1">
      <alignment vertical="center" wrapText="1"/>
    </xf>
    <xf numFmtId="0" fontId="12" fillId="0" borderId="1" xfId="1" applyFont="1" applyBorder="1" applyAlignment="1">
      <alignment vertical="center" wrapText="1"/>
    </xf>
    <xf numFmtId="0" fontId="2" fillId="16" borderId="1" xfId="1" applyFont="1" applyFill="1" applyBorder="1" applyAlignment="1">
      <alignment horizontal="center" vertical="center"/>
    </xf>
    <xf numFmtId="0" fontId="3" fillId="15" borderId="1" xfId="1" applyFont="1" applyFill="1" applyBorder="1" applyAlignment="1">
      <alignment vertical="center" wrapText="1"/>
    </xf>
    <xf numFmtId="0" fontId="13" fillId="15" borderId="1" xfId="1" applyFont="1" applyFill="1" applyBorder="1" applyAlignment="1">
      <alignment vertical="center" wrapText="1"/>
    </xf>
    <xf numFmtId="0" fontId="11" fillId="0" borderId="1" xfId="1" applyFont="1" applyBorder="1" applyAlignment="1">
      <alignment wrapText="1"/>
    </xf>
    <xf numFmtId="0" fontId="3" fillId="0" borderId="1" xfId="1" applyFont="1" applyBorder="1"/>
    <xf numFmtId="10" fontId="16" fillId="9" borderId="1" xfId="1" applyNumberFormat="1" applyFont="1" applyFill="1" applyBorder="1"/>
    <xf numFmtId="0" fontId="3" fillId="0" borderId="0" xfId="1" applyFont="1"/>
    <xf numFmtId="10" fontId="3" fillId="0" borderId="0" xfId="1" applyNumberFormat="1" applyFont="1"/>
    <xf numFmtId="0" fontId="3" fillId="0" borderId="0" xfId="0" applyFont="1" applyAlignment="1">
      <alignment horizontal="center"/>
    </xf>
    <xf numFmtId="0" fontId="5" fillId="0" borderId="0" xfId="0" applyFont="1" applyAlignment="1">
      <alignment horizontal="right" vertical="top"/>
    </xf>
    <xf numFmtId="0" fontId="17" fillId="0" borderId="0" xfId="0" applyFont="1" applyAlignment="1">
      <alignment horizontal="center"/>
    </xf>
    <xf numFmtId="0" fontId="3" fillId="0" borderId="9" xfId="0" applyFont="1" applyBorder="1" applyAlignment="1">
      <alignment horizontal="left" vertical="top"/>
    </xf>
    <xf numFmtId="0" fontId="5" fillId="0" borderId="0" xfId="0" applyFont="1" applyAlignment="1">
      <alignment horizontal="left" vertical="top"/>
    </xf>
    <xf numFmtId="0" fontId="12" fillId="0" borderId="9" xfId="1" applyFont="1" applyBorder="1" applyAlignment="1">
      <alignment horizontal="left"/>
    </xf>
    <xf numFmtId="0" fontId="12" fillId="0" borderId="0" xfId="1" applyFont="1" applyAlignment="1">
      <alignment horizontal="left"/>
    </xf>
    <xf numFmtId="0" fontId="3" fillId="0" borderId="0" xfId="0" applyFont="1" applyAlignment="1">
      <alignment horizontal="left"/>
    </xf>
    <xf numFmtId="0" fontId="5" fillId="2" borderId="0" xfId="0" applyFont="1" applyFill="1" applyAlignment="1">
      <alignment vertical="top" wrapText="1"/>
    </xf>
    <xf numFmtId="0" fontId="3" fillId="0" borderId="0" xfId="0" applyFont="1" applyAlignment="1">
      <alignment horizontal="left" vertical="top" wrapText="1"/>
    </xf>
    <xf numFmtId="0" fontId="5" fillId="2" borderId="1" xfId="0" applyFont="1" applyFill="1" applyBorder="1"/>
    <xf numFmtId="0" fontId="5" fillId="2" borderId="1" xfId="0" applyFont="1" applyFill="1" applyBorder="1" applyAlignment="1">
      <alignment horizontal="center"/>
    </xf>
    <xf numFmtId="0" fontId="5" fillId="2" borderId="0" xfId="0" applyFont="1" applyFill="1" applyAlignment="1">
      <alignment horizontal="right" vertical="center"/>
    </xf>
    <xf numFmtId="0" fontId="5" fillId="0" borderId="0" xfId="0" applyFont="1" applyAlignment="1">
      <alignment wrapText="1"/>
    </xf>
    <xf numFmtId="0" fontId="3" fillId="0" borderId="1" xfId="0" applyFont="1" applyBorder="1"/>
    <xf numFmtId="0" fontId="5" fillId="0" borderId="0" xfId="0" applyFont="1" applyAlignment="1">
      <alignment horizontal="left" vertical="top" wrapText="1"/>
    </xf>
    <xf numFmtId="0" fontId="19" fillId="0" borderId="0" xfId="0" applyFont="1"/>
    <xf numFmtId="0" fontId="5"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2" fillId="20" borderId="1" xfId="0" applyFont="1" applyFill="1" applyBorder="1" applyAlignment="1">
      <alignment horizontal="center" vertical="center"/>
    </xf>
    <xf numFmtId="0" fontId="21" fillId="0" borderId="1" xfId="0" applyFont="1" applyBorder="1" applyAlignment="1">
      <alignment horizontal="center" vertical="center"/>
    </xf>
    <xf numFmtId="0" fontId="12" fillId="5" borderId="1" xfId="0" applyFont="1" applyFill="1" applyBorder="1" applyAlignment="1">
      <alignment horizontal="center" vertical="center"/>
    </xf>
    <xf numFmtId="0" fontId="3" fillId="18" borderId="1" xfId="0" applyFont="1" applyFill="1" applyBorder="1" applyAlignment="1">
      <alignment horizontal="center" vertical="center"/>
    </xf>
    <xf numFmtId="0" fontId="3" fillId="0" borderId="1" xfId="0" applyFont="1" applyBorder="1" applyAlignment="1">
      <alignment horizontal="center" vertical="center"/>
    </xf>
    <xf numFmtId="0" fontId="5" fillId="2" borderId="15" xfId="0" applyFont="1" applyFill="1" applyBorder="1" applyAlignment="1">
      <alignment horizontal="center" vertical="center" wrapText="1"/>
    </xf>
    <xf numFmtId="0" fontId="5" fillId="2" borderId="9" xfId="0" applyFont="1" applyFill="1" applyBorder="1" applyAlignment="1">
      <alignment horizontal="center" vertical="center" wrapText="1"/>
    </xf>
    <xf numFmtId="9" fontId="12" fillId="0" borderId="1" xfId="0" applyNumberFormat="1" applyFont="1" applyBorder="1" applyAlignment="1">
      <alignment vertical="top" wrapText="1"/>
    </xf>
    <xf numFmtId="9" fontId="12" fillId="20" borderId="1" xfId="0" applyNumberFormat="1" applyFont="1" applyFill="1" applyBorder="1" applyAlignment="1">
      <alignment horizontal="center" vertic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10" fontId="3" fillId="18" borderId="1" xfId="0" applyNumberFormat="1" applyFont="1" applyFill="1" applyBorder="1" applyAlignment="1">
      <alignment horizontal="right" vertical="center"/>
    </xf>
    <xf numFmtId="10" fontId="5" fillId="2" borderId="1" xfId="0" applyNumberFormat="1" applyFont="1" applyFill="1" applyBorder="1" applyAlignment="1">
      <alignment horizontal="right" vertical="center" wrapText="1"/>
    </xf>
    <xf numFmtId="9" fontId="3" fillId="0" borderId="0" xfId="0" applyNumberFormat="1" applyFont="1"/>
    <xf numFmtId="0" fontId="3" fillId="17" borderId="1" xfId="0" applyFont="1" applyFill="1" applyBorder="1"/>
    <xf numFmtId="0" fontId="3" fillId="21" borderId="1" xfId="0" applyFont="1" applyFill="1" applyBorder="1"/>
    <xf numFmtId="0" fontId="3" fillId="6" borderId="1" xfId="0" applyFont="1" applyFill="1" applyBorder="1"/>
    <xf numFmtId="0" fontId="3" fillId="4" borderId="1" xfId="0" applyFont="1" applyFill="1" applyBorder="1"/>
    <xf numFmtId="0" fontId="3" fillId="9" borderId="1" xfId="0" applyFont="1" applyFill="1" applyBorder="1"/>
    <xf numFmtId="0" fontId="0" fillId="0" borderId="0" xfId="0" pivotButton="1"/>
    <xf numFmtId="0" fontId="0" fillId="0" borderId="0" xfId="0" applyAlignment="1">
      <alignment horizontal="left"/>
    </xf>
    <xf numFmtId="14" fontId="3" fillId="17" borderId="1" xfId="0" applyNumberFormat="1" applyFont="1" applyFill="1" applyBorder="1"/>
    <xf numFmtId="0" fontId="5" fillId="2" borderId="1" xfId="0" applyFont="1" applyFill="1" applyBorder="1" applyAlignment="1">
      <alignment horizontal="center" vertical="center"/>
    </xf>
    <xf numFmtId="0" fontId="3" fillId="2" borderId="1" xfId="0" applyFont="1" applyFill="1" applyBorder="1" applyAlignment="1">
      <alignment horizontal="center"/>
    </xf>
    <xf numFmtId="0" fontId="24" fillId="0" borderId="1" xfId="0" applyFont="1" applyBorder="1" applyAlignment="1">
      <alignment horizontal="center"/>
    </xf>
    <xf numFmtId="0" fontId="24" fillId="2" borderId="1" xfId="0" applyFont="1" applyFill="1" applyBorder="1" applyAlignment="1">
      <alignment horizontal="center"/>
    </xf>
    <xf numFmtId="49" fontId="3" fillId="0" borderId="0" xfId="0" applyNumberFormat="1" applyFont="1" applyAlignment="1">
      <alignment horizontal="right" vertical="top"/>
    </xf>
    <xf numFmtId="49" fontId="5" fillId="0" borderId="1" xfId="0" applyNumberFormat="1" applyFont="1" applyBorder="1" applyAlignment="1">
      <alignment horizontal="center" vertical="center"/>
    </xf>
    <xf numFmtId="0" fontId="26" fillId="0" borderId="0" xfId="0" applyFont="1"/>
    <xf numFmtId="0" fontId="23" fillId="0" borderId="0" xfId="0" applyFont="1" applyAlignment="1">
      <alignment horizontal="center"/>
    </xf>
    <xf numFmtId="0" fontId="23" fillId="2" borderId="1" xfId="0" applyFont="1" applyFill="1" applyBorder="1" applyAlignment="1">
      <alignment horizontal="center" vertical="center"/>
    </xf>
    <xf numFmtId="0" fontId="30" fillId="0" borderId="1" xfId="0" applyFont="1" applyBorder="1" applyAlignment="1">
      <alignment horizontal="center" vertical="center"/>
    </xf>
    <xf numFmtId="0" fontId="23" fillId="20" borderId="1" xfId="0" applyFont="1" applyFill="1" applyBorder="1"/>
    <xf numFmtId="0" fontId="23" fillId="20" borderId="1" xfId="0" applyFont="1" applyFill="1" applyBorder="1" applyAlignment="1">
      <alignment horizontal="center"/>
    </xf>
    <xf numFmtId="0" fontId="30" fillId="20" borderId="1" xfId="0" applyFont="1" applyFill="1" applyBorder="1"/>
    <xf numFmtId="0" fontId="30" fillId="0" borderId="1" xfId="0" applyFont="1" applyBorder="1" applyAlignment="1">
      <alignment horizontal="center"/>
    </xf>
    <xf numFmtId="0" fontId="30" fillId="20" borderId="0" xfId="0" applyFont="1" applyFill="1"/>
    <xf numFmtId="0" fontId="30" fillId="0" borderId="0" xfId="0" applyFont="1" applyAlignment="1">
      <alignment horizontal="center"/>
    </xf>
    <xf numFmtId="0" fontId="30" fillId="0" borderId="0" xfId="0" applyFont="1" applyAlignment="1">
      <alignment horizontal="left" vertical="top"/>
    </xf>
    <xf numFmtId="0" fontId="22" fillId="20" borderId="1" xfId="0" applyFont="1" applyFill="1" applyBorder="1" applyAlignment="1">
      <alignment horizontal="center" vertical="center" wrapText="1"/>
    </xf>
    <xf numFmtId="0" fontId="12" fillId="20" borderId="1" xfId="0" applyFont="1" applyFill="1" applyBorder="1" applyAlignment="1">
      <alignment horizontal="left" vertical="center" wrapText="1"/>
    </xf>
    <xf numFmtId="10" fontId="3" fillId="20" borderId="1" xfId="0" applyNumberFormat="1" applyFont="1" applyFill="1" applyBorder="1"/>
    <xf numFmtId="0" fontId="17" fillId="0" borderId="6" xfId="0" applyFont="1" applyBorder="1" applyAlignment="1">
      <alignment horizontal="center"/>
    </xf>
    <xf numFmtId="0" fontId="5" fillId="2" borderId="0" xfId="0" applyFont="1" applyFill="1" applyAlignment="1">
      <alignment horizontal="left" vertical="top" wrapText="1"/>
    </xf>
    <xf numFmtId="0" fontId="2" fillId="9" borderId="1" xfId="1" applyFont="1" applyFill="1" applyBorder="1" applyAlignment="1">
      <alignment horizontal="center" vertical="center" wrapText="1"/>
    </xf>
    <xf numFmtId="0" fontId="3" fillId="0" borderId="1" xfId="0" applyFont="1" applyBorder="1" applyAlignment="1">
      <alignment horizontal="left" vertical="top" wrapText="1"/>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3" fillId="0" borderId="6" xfId="0" applyFont="1" applyBorder="1" applyAlignment="1">
      <alignment horizontal="left" vertical="top" wrapText="1"/>
    </xf>
    <xf numFmtId="10" fontId="6" fillId="19" borderId="3" xfId="1" applyNumberFormat="1" applyFont="1" applyFill="1" applyBorder="1" applyAlignment="1">
      <alignment horizontal="center" wrapText="1"/>
    </xf>
    <xf numFmtId="10" fontId="6" fillId="19" borderId="4" xfId="1" applyNumberFormat="1" applyFont="1" applyFill="1" applyBorder="1" applyAlignment="1">
      <alignment horizontal="center" wrapText="1"/>
    </xf>
    <xf numFmtId="10" fontId="6" fillId="19" borderId="5" xfId="1" applyNumberFormat="1" applyFont="1" applyFill="1" applyBorder="1" applyAlignment="1">
      <alignment horizontal="center" wrapText="1"/>
    </xf>
    <xf numFmtId="0" fontId="2" fillId="17" borderId="6" xfId="0" applyFont="1" applyFill="1" applyBorder="1" applyAlignment="1">
      <alignment horizontal="center"/>
    </xf>
    <xf numFmtId="0" fontId="4" fillId="0" borderId="4" xfId="0" applyFont="1" applyBorder="1" applyAlignment="1">
      <alignment horizontal="center" vertical="center"/>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5" fillId="14" borderId="1" xfId="1" applyFont="1" applyFill="1" applyBorder="1" applyAlignment="1">
      <alignment horizontal="center" vertical="center"/>
    </xf>
    <xf numFmtId="10" fontId="5" fillId="14" borderId="1" xfId="1" applyNumberFormat="1" applyFont="1" applyFill="1" applyBorder="1" applyAlignment="1">
      <alignment horizontal="center" vertical="center"/>
    </xf>
    <xf numFmtId="0" fontId="5" fillId="15" borderId="1" xfId="1" applyFont="1" applyFill="1" applyBorder="1" applyAlignment="1">
      <alignment horizontal="center" vertical="center" wrapText="1"/>
    </xf>
    <xf numFmtId="10" fontId="5" fillId="15" borderId="1" xfId="1" applyNumberFormat="1" applyFont="1" applyFill="1" applyBorder="1" applyAlignment="1">
      <alignment horizontal="center" vertical="center" wrapText="1"/>
    </xf>
    <xf numFmtId="0" fontId="5" fillId="17" borderId="1" xfId="1" applyFont="1" applyFill="1" applyBorder="1" applyAlignment="1">
      <alignment horizontal="center" vertical="center" wrapText="1"/>
    </xf>
    <xf numFmtId="10" fontId="5" fillId="17" borderId="1" xfId="1" applyNumberFormat="1" applyFont="1" applyFill="1" applyBorder="1" applyAlignment="1">
      <alignment horizontal="center" vertical="center" wrapText="1"/>
    </xf>
    <xf numFmtId="0" fontId="5" fillId="6" borderId="1" xfId="1" applyFont="1" applyFill="1" applyBorder="1" applyAlignment="1">
      <alignment horizontal="center" vertical="center" wrapText="1"/>
    </xf>
    <xf numFmtId="10" fontId="5" fillId="4" borderId="1" xfId="1" applyNumberFormat="1" applyFont="1" applyFill="1" applyBorder="1" applyAlignment="1">
      <alignment horizontal="center" vertical="center" wrapText="1"/>
    </xf>
    <xf numFmtId="0" fontId="5" fillId="10" borderId="1" xfId="1" applyFont="1" applyFill="1" applyBorder="1" applyAlignment="1">
      <alignment horizontal="center" vertical="center" wrapText="1"/>
    </xf>
    <xf numFmtId="10" fontId="5" fillId="10" borderId="1" xfId="1" applyNumberFormat="1" applyFont="1" applyFill="1" applyBorder="1" applyAlignment="1">
      <alignment horizontal="center" vertical="center" wrapText="1"/>
    </xf>
    <xf numFmtId="0" fontId="9" fillId="15" borderId="1" xfId="1" applyFont="1" applyFill="1" applyBorder="1" applyAlignment="1">
      <alignment horizontal="center" vertical="center" textRotation="90" wrapText="1"/>
    </xf>
    <xf numFmtId="0" fontId="5" fillId="9" borderId="1" xfId="1" applyFont="1" applyFill="1" applyBorder="1" applyAlignment="1">
      <alignment horizontal="center" vertical="center" wrapText="1"/>
    </xf>
    <xf numFmtId="0" fontId="5" fillId="10" borderId="1" xfId="1" applyFont="1" applyFill="1" applyBorder="1" applyAlignment="1">
      <alignment horizontal="center" vertical="center"/>
    </xf>
    <xf numFmtId="0" fontId="9" fillId="12" borderId="1" xfId="1" applyFont="1" applyFill="1" applyBorder="1" applyAlignment="1">
      <alignment horizontal="center" vertical="center" textRotation="90" wrapText="1"/>
    </xf>
    <xf numFmtId="0" fontId="5" fillId="12" borderId="1" xfId="1" applyFont="1" applyFill="1" applyBorder="1" applyAlignment="1">
      <alignment horizontal="center" vertical="center" wrapText="1"/>
    </xf>
    <xf numFmtId="10" fontId="5" fillId="12" borderId="1" xfId="1" applyNumberFormat="1" applyFont="1" applyFill="1" applyBorder="1" applyAlignment="1">
      <alignment horizontal="center" vertical="center" wrapText="1"/>
    </xf>
    <xf numFmtId="0" fontId="9" fillId="4" borderId="1" xfId="1" applyFont="1" applyFill="1" applyBorder="1" applyAlignment="1">
      <alignment horizontal="center" vertical="center" textRotation="90" wrapText="1"/>
    </xf>
    <xf numFmtId="0" fontId="9" fillId="10" borderId="1" xfId="1" applyFont="1" applyFill="1" applyBorder="1" applyAlignment="1">
      <alignment horizontal="center" vertical="center" textRotation="90" wrapText="1"/>
    </xf>
    <xf numFmtId="0" fontId="9" fillId="13" borderId="1" xfId="1" applyFont="1" applyFill="1" applyBorder="1" applyAlignment="1">
      <alignment horizontal="center" vertical="center" textRotation="90" wrapText="1"/>
    </xf>
    <xf numFmtId="0" fontId="9" fillId="6" borderId="1" xfId="1" applyFont="1" applyFill="1" applyBorder="1" applyAlignment="1">
      <alignment horizontal="center" vertical="center" textRotation="90" wrapText="1"/>
    </xf>
    <xf numFmtId="0" fontId="9" fillId="14" borderId="1" xfId="1" applyFont="1" applyFill="1" applyBorder="1" applyAlignment="1">
      <alignment horizontal="center" vertical="center" textRotation="90" wrapText="1"/>
    </xf>
    <xf numFmtId="10" fontId="5" fillId="6" borderId="1" xfId="1"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0" borderId="1" xfId="0" applyFont="1" applyBorder="1" applyAlignment="1">
      <alignment horizontal="center"/>
    </xf>
    <xf numFmtId="0" fontId="3" fillId="0" borderId="0" xfId="0" applyFont="1" applyAlignment="1">
      <alignment horizontal="left" vertical="center"/>
    </xf>
    <xf numFmtId="0" fontId="3" fillId="0" borderId="10" xfId="0" applyFont="1" applyBorder="1" applyAlignment="1">
      <alignment horizontal="left" vertical="center"/>
    </xf>
    <xf numFmtId="0" fontId="5" fillId="0" borderId="0" xfId="0" applyFont="1" applyAlignment="1">
      <alignment horizontal="right" vertical="center"/>
      <extLst>
        <ext xmlns:xfpb="http://schemas.microsoft.com/office/spreadsheetml/2022/featurepropertybag" uri="{C7286773-470A-42A8-94C5-96B5CB345126}">
          <xfpb:xfComplement i="0"/>
        </ext>
      </extLst>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8"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3" fillId="20" borderId="3" xfId="0" applyFont="1" applyFill="1" applyBorder="1" applyAlignment="1">
      <alignment horizontal="center"/>
    </xf>
    <xf numFmtId="0" fontId="3" fillId="20" borderId="4" xfId="0" applyFont="1" applyFill="1" applyBorder="1" applyAlignment="1">
      <alignment horizontal="center"/>
    </xf>
    <xf numFmtId="0" fontId="3" fillId="20" borderId="5" xfId="0" applyFont="1" applyFill="1" applyBorder="1" applyAlignment="1">
      <alignment horizontal="center"/>
    </xf>
    <xf numFmtId="0" fontId="3" fillId="0" borderId="1" xfId="0" applyFont="1" applyBorder="1" applyAlignment="1">
      <alignment horizontal="center" vertical="top" wrapText="1"/>
    </xf>
    <xf numFmtId="0" fontId="3" fillId="20" borderId="1" xfId="0" applyFont="1" applyFill="1" applyBorder="1" applyAlignment="1">
      <alignment horizontal="center"/>
    </xf>
    <xf numFmtId="0" fontId="5" fillId="7" borderId="1" xfId="0" applyFont="1" applyFill="1" applyBorder="1" applyAlignment="1">
      <alignment horizont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5" fillId="2" borderId="0" xfId="0" applyFont="1" applyFill="1" applyAlignment="1">
      <alignment horizontal="left" wrapText="1"/>
    </xf>
    <xf numFmtId="0" fontId="5" fillId="2" borderId="1" xfId="0" applyFont="1" applyFill="1" applyBorder="1" applyAlignment="1">
      <alignment horizontal="center"/>
    </xf>
    <xf numFmtId="0" fontId="5" fillId="2" borderId="0" xfId="0" applyFont="1" applyFill="1" applyAlignment="1">
      <alignment horizontal="center"/>
    </xf>
    <xf numFmtId="0" fontId="3" fillId="0" borderId="6" xfId="0" applyFont="1" applyBorder="1" applyAlignment="1">
      <alignment horizontal="left" vertical="top"/>
    </xf>
    <xf numFmtId="0" fontId="5" fillId="2" borderId="2" xfId="0" applyFont="1" applyFill="1" applyBorder="1" applyAlignment="1">
      <alignment horizontal="left" vertical="top" wrapText="1"/>
    </xf>
    <xf numFmtId="0" fontId="5" fillId="20" borderId="1" xfId="0" applyFont="1" applyFill="1" applyBorder="1" applyAlignment="1">
      <alignment horizontal="center" vertical="top" wrapText="1"/>
    </xf>
    <xf numFmtId="0" fontId="3" fillId="5" borderId="7" xfId="0" applyFont="1" applyFill="1" applyBorder="1" applyAlignment="1">
      <alignment horizontal="left" vertical="top"/>
    </xf>
    <xf numFmtId="0" fontId="3" fillId="5" borderId="2" xfId="0" applyFont="1" applyFill="1" applyBorder="1" applyAlignment="1">
      <alignment horizontal="left" vertical="top"/>
    </xf>
    <xf numFmtId="0" fontId="3" fillId="5" borderId="8" xfId="0" applyFont="1" applyFill="1" applyBorder="1" applyAlignment="1">
      <alignment horizontal="left" vertical="top"/>
    </xf>
    <xf numFmtId="0" fontId="3" fillId="5" borderId="9" xfId="0" applyFont="1" applyFill="1" applyBorder="1" applyAlignment="1">
      <alignment horizontal="left" vertical="top"/>
    </xf>
    <xf numFmtId="0" fontId="3" fillId="5" borderId="0" xfId="0" applyFont="1" applyFill="1" applyAlignment="1">
      <alignment horizontal="left" vertical="top"/>
    </xf>
    <xf numFmtId="0" fontId="3" fillId="5" borderId="10" xfId="0" applyFont="1" applyFill="1" applyBorder="1" applyAlignment="1">
      <alignment horizontal="left" vertical="top"/>
    </xf>
    <xf numFmtId="0" fontId="3" fillId="5" borderId="11" xfId="0" applyFont="1" applyFill="1" applyBorder="1" applyAlignment="1">
      <alignment horizontal="left" vertical="top"/>
    </xf>
    <xf numFmtId="0" fontId="3" fillId="5" borderId="6" xfId="0" applyFont="1" applyFill="1" applyBorder="1" applyAlignment="1">
      <alignment horizontal="left" vertical="top"/>
    </xf>
    <xf numFmtId="0" fontId="3" fillId="5" borderId="12" xfId="0" applyFont="1" applyFill="1" applyBorder="1" applyAlignment="1">
      <alignment horizontal="left" vertical="top"/>
    </xf>
    <xf numFmtId="0" fontId="5" fillId="2" borderId="0" xfId="0" applyFont="1" applyFill="1" applyAlignment="1">
      <alignment horizontal="left" vertical="top"/>
    </xf>
    <xf numFmtId="0" fontId="2" fillId="8" borderId="1" xfId="0" applyFont="1" applyFill="1" applyBorder="1" applyAlignment="1">
      <alignment horizontal="center" vertical="center" wrapText="1"/>
    </xf>
    <xf numFmtId="0" fontId="5" fillId="7" borderId="1" xfId="0" applyFont="1" applyFill="1" applyBorder="1" applyAlignment="1">
      <alignment horizontal="center"/>
    </xf>
    <xf numFmtId="0" fontId="12" fillId="0" borderId="9" xfId="1" applyFont="1" applyBorder="1" applyAlignment="1">
      <alignment horizontal="left"/>
    </xf>
    <xf numFmtId="0" fontId="12" fillId="0" borderId="0" xfId="1" applyFont="1" applyAlignment="1">
      <alignment horizontal="left"/>
    </xf>
    <xf numFmtId="0" fontId="17" fillId="0" borderId="6" xfId="0" applyFont="1" applyBorder="1" applyAlignment="1">
      <alignment horizontal="center" vertical="center" wrapText="1"/>
    </xf>
    <xf numFmtId="10" fontId="5" fillId="20" borderId="7" xfId="0" applyNumberFormat="1" applyFont="1" applyFill="1" applyBorder="1" applyAlignment="1">
      <alignment horizontal="center" vertical="center"/>
    </xf>
    <xf numFmtId="0" fontId="5" fillId="20" borderId="8" xfId="0" applyFont="1" applyFill="1" applyBorder="1" applyAlignment="1">
      <alignment horizontal="center" vertical="center"/>
    </xf>
    <xf numFmtId="0" fontId="5" fillId="20" borderId="11" xfId="0" applyFont="1" applyFill="1" applyBorder="1" applyAlignment="1">
      <alignment horizontal="center" vertical="center"/>
    </xf>
    <xf numFmtId="0" fontId="5" fillId="20" borderId="12" xfId="0" applyFont="1" applyFill="1" applyBorder="1" applyAlignment="1">
      <alignment horizontal="center" vertical="center"/>
    </xf>
    <xf numFmtId="0" fontId="23" fillId="2" borderId="0" xfId="0" applyFont="1" applyFill="1" applyAlignment="1">
      <alignment horizontal="left" vertical="top" wrapText="1"/>
    </xf>
    <xf numFmtId="0" fontId="26" fillId="0" borderId="1" xfId="0" applyFont="1" applyBorder="1" applyAlignment="1">
      <alignment horizontal="left" vertical="top" wrapText="1"/>
    </xf>
    <xf numFmtId="0" fontId="30" fillId="0" borderId="1" xfId="0" applyFont="1" applyBorder="1" applyAlignment="1">
      <alignment horizontal="left" vertical="top"/>
    </xf>
    <xf numFmtId="164" fontId="30" fillId="0" borderId="1" xfId="0" applyNumberFormat="1" applyFont="1" applyBorder="1" applyAlignment="1">
      <alignment horizontal="right"/>
    </xf>
    <xf numFmtId="0" fontId="23" fillId="20" borderId="1" xfId="0" applyFont="1" applyFill="1" applyBorder="1" applyAlignment="1">
      <alignment horizontal="center"/>
    </xf>
    <xf numFmtId="0" fontId="30" fillId="0" borderId="3" xfId="0" applyFont="1" applyBorder="1" applyAlignment="1">
      <alignment horizontal="left" vertical="top"/>
    </xf>
    <xf numFmtId="0" fontId="30" fillId="0" borderId="4" xfId="0" applyFont="1" applyBorder="1" applyAlignment="1">
      <alignment horizontal="left" vertical="top"/>
    </xf>
    <xf numFmtId="0" fontId="30" fillId="0" borderId="5" xfId="0" applyFont="1" applyBorder="1" applyAlignment="1">
      <alignment horizontal="left" vertical="top"/>
    </xf>
    <xf numFmtId="0" fontId="29" fillId="20" borderId="1" xfId="0" applyFont="1" applyFill="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left" vertical="center"/>
    </xf>
    <xf numFmtId="0" fontId="27" fillId="0" borderId="6" xfId="0" applyFont="1" applyBorder="1" applyAlignment="1">
      <alignment horizontal="center"/>
    </xf>
    <xf numFmtId="0" fontId="23" fillId="2" borderId="2" xfId="0" applyFont="1" applyFill="1" applyBorder="1" applyAlignment="1">
      <alignment horizontal="left" vertical="top" wrapText="1"/>
    </xf>
    <xf numFmtId="0" fontId="23" fillId="2" borderId="1" xfId="0" applyFont="1" applyFill="1" applyBorder="1" applyAlignment="1">
      <alignment horizontal="center" vertical="center"/>
    </xf>
    <xf numFmtId="0" fontId="23" fillId="7" borderId="3" xfId="0" applyFont="1" applyFill="1" applyBorder="1" applyAlignment="1">
      <alignment horizontal="center"/>
    </xf>
    <xf numFmtId="0" fontId="23" fillId="7" borderId="4" xfId="0" applyFont="1" applyFill="1" applyBorder="1" applyAlignment="1">
      <alignment horizontal="center"/>
    </xf>
    <xf numFmtId="0" fontId="23" fillId="7" borderId="5" xfId="0" applyFont="1" applyFill="1" applyBorder="1" applyAlignment="1">
      <alignment horizontal="center"/>
    </xf>
    <xf numFmtId="0" fontId="23" fillId="7" borderId="3"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26" fillId="20" borderId="3" xfId="0" applyFont="1" applyFill="1" applyBorder="1" applyAlignment="1">
      <alignment horizontal="center"/>
    </xf>
    <xf numFmtId="0" fontId="26" fillId="20" borderId="4" xfId="0" applyFont="1" applyFill="1" applyBorder="1" applyAlignment="1">
      <alignment horizontal="center"/>
    </xf>
    <xf numFmtId="0" fontId="26" fillId="20" borderId="5" xfId="0" applyFont="1" applyFill="1" applyBorder="1" applyAlignment="1">
      <alignment horizontal="center"/>
    </xf>
    <xf numFmtId="0" fontId="26" fillId="0" borderId="0" xfId="0" applyFont="1" applyAlignment="1">
      <alignment horizontal="center" vertical="center"/>
    </xf>
    <xf numFmtId="0" fontId="26" fillId="0" borderId="9" xfId="0" applyFont="1" applyBorder="1" applyAlignment="1">
      <alignment horizontal="left" vertical="top" wrapText="1"/>
    </xf>
    <xf numFmtId="0" fontId="26" fillId="0" borderId="0" xfId="0" applyFont="1" applyAlignment="1">
      <alignment horizontal="left" vertical="top" wrapText="1"/>
    </xf>
    <xf numFmtId="0" fontId="26" fillId="0" borderId="7" xfId="0" applyFont="1" applyBorder="1" applyAlignment="1">
      <alignment horizontal="left" vertical="top" wrapText="1"/>
    </xf>
    <xf numFmtId="0" fontId="26" fillId="0" borderId="2" xfId="0" applyFont="1" applyBorder="1" applyAlignment="1">
      <alignment horizontal="left" vertical="top" wrapText="1"/>
    </xf>
    <xf numFmtId="0" fontId="26" fillId="0" borderId="6" xfId="0" applyFont="1" applyBorder="1" applyAlignment="1">
      <alignment horizontal="left" vertical="top"/>
    </xf>
    <xf numFmtId="0" fontId="26" fillId="0" borderId="6" xfId="0" applyFont="1" applyBorder="1" applyAlignment="1">
      <alignment horizontal="left" vertical="top" wrapText="1"/>
    </xf>
    <xf numFmtId="0" fontId="26" fillId="0" borderId="6" xfId="0" applyFont="1" applyBorder="1" applyAlignment="1">
      <alignment horizontal="center"/>
    </xf>
    <xf numFmtId="0" fontId="26" fillId="0" borderId="11" xfId="0" applyFont="1" applyBorder="1" applyAlignment="1">
      <alignment horizontal="left"/>
    </xf>
    <xf numFmtId="0" fontId="26" fillId="0" borderId="6" xfId="0" applyFont="1" applyBorder="1" applyAlignment="1">
      <alignment horizontal="left"/>
    </xf>
    <xf numFmtId="0" fontId="23" fillId="2" borderId="0" xfId="0" applyFont="1" applyFill="1" applyAlignment="1">
      <alignment horizontal="center"/>
    </xf>
    <xf numFmtId="0" fontId="26" fillId="0" borderId="4" xfId="0" applyFont="1" applyBorder="1" applyAlignment="1">
      <alignment horizontal="left" vertical="top"/>
    </xf>
    <xf numFmtId="164" fontId="30" fillId="20" borderId="3" xfId="0" applyNumberFormat="1" applyFont="1" applyFill="1" applyBorder="1" applyAlignment="1">
      <alignment horizontal="right"/>
    </xf>
    <xf numFmtId="164" fontId="30" fillId="20" borderId="5" xfId="0" applyNumberFormat="1" applyFont="1" applyFill="1" applyBorder="1" applyAlignment="1">
      <alignment horizontal="right"/>
    </xf>
    <xf numFmtId="0" fontId="23" fillId="2" borderId="2" xfId="0" applyFont="1" applyFill="1" applyBorder="1" applyAlignment="1">
      <alignment horizontal="left" vertical="top"/>
    </xf>
    <xf numFmtId="0" fontId="26" fillId="20" borderId="6" xfId="0" applyFont="1" applyFill="1" applyBorder="1" applyAlignment="1">
      <alignment horizontal="left" vertical="top" wrapText="1"/>
    </xf>
    <xf numFmtId="0" fontId="25" fillId="8" borderId="1" xfId="0"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10" fontId="3" fillId="18" borderId="13" xfId="0" applyNumberFormat="1" applyFont="1" applyFill="1" applyBorder="1" applyAlignment="1">
      <alignment horizontal="center" vertical="center"/>
    </xf>
    <xf numFmtId="10" fontId="3" fillId="18" borderId="14" xfId="0" applyNumberFormat="1" applyFont="1" applyFill="1" applyBorder="1" applyAlignment="1">
      <alignment horizontal="center" vertical="center"/>
    </xf>
    <xf numFmtId="10" fontId="3" fillId="18" borderId="15" xfId="0" applyNumberFormat="1" applyFont="1" applyFill="1" applyBorder="1" applyAlignment="1">
      <alignment horizontal="center" vertical="center"/>
    </xf>
    <xf numFmtId="0" fontId="5" fillId="7" borderId="3" xfId="0" applyFont="1" applyFill="1" applyBorder="1" applyAlignment="1">
      <alignment horizontal="center"/>
    </xf>
    <xf numFmtId="0" fontId="5" fillId="7" borderId="4" xfId="0" applyFont="1" applyFill="1" applyBorder="1" applyAlignment="1">
      <alignment horizontal="center"/>
    </xf>
    <xf numFmtId="0" fontId="5" fillId="7" borderId="5" xfId="0" applyFont="1" applyFill="1" applyBorder="1" applyAlignment="1">
      <alignment horizontal="center"/>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12" fillId="20" borderId="3" xfId="0" applyFont="1" applyFill="1" applyBorder="1" applyAlignment="1">
      <alignment horizontal="left" vertical="center" wrapText="1"/>
    </xf>
    <xf numFmtId="0" fontId="12" fillId="20" borderId="4" xfId="0" applyFont="1" applyFill="1" applyBorder="1" applyAlignment="1">
      <alignment horizontal="left" vertical="center" wrapText="1"/>
    </xf>
    <xf numFmtId="0" fontId="12" fillId="20" borderId="5" xfId="0" applyFont="1" applyFill="1" applyBorder="1" applyAlignment="1">
      <alignment horizontal="left" vertical="center" wrapText="1"/>
    </xf>
    <xf numFmtId="0" fontId="3" fillId="20" borderId="3" xfId="0" applyFont="1" applyFill="1" applyBorder="1" applyAlignment="1">
      <alignment horizontal="left" vertical="center" wrapText="1"/>
    </xf>
    <xf numFmtId="0" fontId="3" fillId="20" borderId="4" xfId="0" applyFont="1" applyFill="1" applyBorder="1" applyAlignment="1">
      <alignment horizontal="left" vertical="center" wrapText="1"/>
    </xf>
    <xf numFmtId="0" fontId="3" fillId="20" borderId="5" xfId="0" applyFont="1" applyFill="1" applyBorder="1" applyAlignment="1">
      <alignment horizontal="left" vertical="center" wrapText="1"/>
    </xf>
    <xf numFmtId="0" fontId="3" fillId="2" borderId="0" xfId="0" applyFont="1" applyFill="1" applyAlignment="1">
      <alignment horizontal="left" vertical="top"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xf>
    <xf numFmtId="0" fontId="5" fillId="2" borderId="5" xfId="0" applyFont="1" applyFill="1" applyBorder="1" applyAlignment="1">
      <alignment horizontal="center"/>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2" fontId="5" fillId="3" borderId="13" xfId="0" applyNumberFormat="1" applyFont="1" applyFill="1" applyBorder="1" applyAlignment="1">
      <alignment horizontal="center" vertical="center" wrapText="1"/>
    </xf>
    <xf numFmtId="2" fontId="5" fillId="3" borderId="15"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0" borderId="1" xfId="0" applyFont="1" applyBorder="1" applyAlignment="1">
      <alignment horizontal="left" vertical="top"/>
    </xf>
    <xf numFmtId="0" fontId="12" fillId="0" borderId="1" xfId="0" applyFont="1" applyBorder="1" applyAlignment="1">
      <alignment horizontal="left" vertical="top"/>
    </xf>
    <xf numFmtId="0" fontId="12" fillId="2" borderId="1" xfId="0" applyFont="1" applyFill="1" applyBorder="1" applyAlignment="1">
      <alignment horizontal="left" vertical="top"/>
    </xf>
    <xf numFmtId="0" fontId="3" fillId="2" borderId="1" xfId="0" applyFont="1" applyFill="1" applyBorder="1" applyAlignment="1">
      <alignment horizontal="left" vertical="top"/>
    </xf>
    <xf numFmtId="0" fontId="3" fillId="17" borderId="1" xfId="0" applyFont="1" applyFill="1" applyBorder="1" applyAlignment="1">
      <alignment horizontal="left" vertical="top"/>
    </xf>
    <xf numFmtId="0" fontId="3" fillId="9" borderId="1" xfId="0" applyFont="1" applyFill="1" applyBorder="1" applyAlignment="1">
      <alignment horizontal="left" vertical="top"/>
    </xf>
    <xf numFmtId="0" fontId="3" fillId="4" borderId="1" xfId="0" applyFont="1" applyFill="1" applyBorder="1" applyAlignment="1">
      <alignment horizontal="left" vertical="top"/>
    </xf>
    <xf numFmtId="0" fontId="3" fillId="6" borderId="1" xfId="0" applyFont="1" applyFill="1" applyBorder="1" applyAlignment="1">
      <alignment horizontal="left" vertical="top"/>
    </xf>
  </cellXfs>
  <cellStyles count="2">
    <cellStyle name="Normal" xfId="0" builtinId="0"/>
    <cellStyle name="Normal 2" xfId="1" xr:uid="{00000000-0005-0000-0000-000001000000}"/>
  </cellStyles>
  <dxfs count="15">
    <dxf>
      <fill>
        <patternFill>
          <bgColor rgb="FFFF0000"/>
        </patternFill>
      </fill>
    </dxf>
    <dxf>
      <fill>
        <patternFill>
          <bgColor rgb="FFFFFF00"/>
        </patternFill>
      </fill>
    </dxf>
    <dxf>
      <fill>
        <patternFill>
          <bgColor rgb="FF00B050"/>
        </patternFill>
      </fill>
    </dxf>
    <dxf>
      <fill>
        <patternFill>
          <bgColor theme="9" tint="0.79998168889431442"/>
        </patternFill>
      </fill>
    </dxf>
    <dxf>
      <fill>
        <patternFill>
          <bgColor rgb="FFFF5050"/>
        </patternFill>
      </fill>
    </dxf>
    <dxf>
      <fill>
        <patternFill>
          <bgColor rgb="FFFF0000"/>
        </patternFill>
      </fill>
    </dxf>
    <dxf>
      <fill>
        <patternFill>
          <bgColor rgb="FFFFFF00"/>
        </patternFill>
      </fill>
    </dxf>
    <dxf>
      <fill>
        <patternFill>
          <bgColor rgb="FF00B050"/>
        </patternFill>
      </fill>
    </dxf>
    <dxf>
      <fill>
        <patternFill>
          <bgColor rgb="FFFF7C80"/>
        </patternFill>
      </fill>
    </dxf>
    <dxf>
      <fill>
        <patternFill>
          <bgColor theme="9" tint="0.59996337778862885"/>
        </patternFill>
      </fill>
    </dxf>
    <dxf>
      <font>
        <color rgb="FF9C0006"/>
      </font>
      <fill>
        <patternFill>
          <bgColor rgb="FFFFC7CE"/>
        </patternFill>
      </fill>
    </dxf>
    <dxf>
      <fill>
        <patternFill>
          <bgColor theme="4" tint="0.79998168889431442"/>
        </patternFill>
      </fill>
    </dxf>
    <dxf>
      <font>
        <b/>
        <i val="0"/>
        <color rgb="FFFF0000"/>
      </font>
    </dxf>
    <dxf>
      <font>
        <b/>
        <i val="0"/>
        <color theme="5" tint="-0.499984740745262"/>
      </font>
    </dxf>
    <dxf>
      <font>
        <b/>
        <i val="0"/>
        <color theme="9" tint="-0.499984740745262"/>
      </font>
    </dxf>
  </dxfs>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830913506700007"/>
          <c:y val="6.902939599278507E-2"/>
          <c:w val="0.37350210111184651"/>
          <c:h val="0.76039402412238244"/>
        </c:manualLayout>
      </c:layout>
      <c:radarChart>
        <c:radarStyle val="marker"/>
        <c:varyColors val="0"/>
        <c:ser>
          <c:idx val="1"/>
          <c:order val="0"/>
          <c:tx>
            <c:v>Digitalna zrelost područja</c:v>
          </c:tx>
          <c:spPr>
            <a:ln w="28575" cap="rnd">
              <a:solidFill>
                <a:schemeClr val="accent2"/>
              </a:solid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'2'!$B$86:$B$92</c:f>
              <c:strCache>
                <c:ptCount val="7"/>
                <c:pt idx="0">
                  <c:v>Vodstvo, planiranje i upravljanje</c:v>
                </c:pt>
                <c:pt idx="1">
                  <c:v>Osiguranje kvalitete</c:v>
                </c:pt>
                <c:pt idx="2">
                  <c:v>Znanstveno-istraživački rad uz podršku IKT-a</c:v>
                </c:pt>
                <c:pt idx="3">
                  <c:v>Transfer tehnologije i služenje društvu uz podršku IKT-a</c:v>
                </c:pt>
                <c:pt idx="4">
                  <c:v>Učenje i poučavanje uz podršku IKT-a</c:v>
                </c:pt>
                <c:pt idx="5">
                  <c:v>IKT kultura</c:v>
                </c:pt>
                <c:pt idx="6">
                  <c:v>IKT resursi i infrastruktura</c:v>
                </c:pt>
              </c:strCache>
            </c:strRef>
          </c:cat>
          <c:val>
            <c:numRef>
              <c:f>'2'!$D$86:$D$92</c:f>
              <c:numCache>
                <c:formatCode>0.00%</c:formatCode>
                <c:ptCount val="7"/>
                <c:pt idx="0">
                  <c:v>-0.25</c:v>
                </c:pt>
                <c:pt idx="1">
                  <c:v>-0.25</c:v>
                </c:pt>
                <c:pt idx="2">
                  <c:v>-0.25</c:v>
                </c:pt>
                <c:pt idx="3">
                  <c:v>-0.25</c:v>
                </c:pt>
                <c:pt idx="4">
                  <c:v>-0.24999999999999994</c:v>
                </c:pt>
                <c:pt idx="5">
                  <c:v>-0.25</c:v>
                </c:pt>
                <c:pt idx="6">
                  <c:v>-0.25</c:v>
                </c:pt>
              </c:numCache>
            </c:numRef>
          </c:val>
          <c:extLst>
            <c:ext xmlns:c16="http://schemas.microsoft.com/office/drawing/2014/chart" uri="{C3380CC4-5D6E-409C-BE32-E72D297353CC}">
              <c16:uniqueId val="{00000000-7C68-4752-9EDF-B5EEA61506AE}"/>
            </c:ext>
          </c:extLst>
        </c:ser>
        <c:ser>
          <c:idx val="2"/>
          <c:order val="1"/>
          <c:tx>
            <c:v>Maksimalna zrelost VU</c:v>
          </c:tx>
          <c:spPr>
            <a:ln w="28575" cap="rnd">
              <a:solidFill>
                <a:schemeClr val="accent3"/>
              </a:solidFill>
              <a:round/>
            </a:ln>
            <a:effectLst/>
          </c:spPr>
          <c:marker>
            <c:symbol val="none"/>
          </c:marker>
          <c:cat>
            <c:strRef>
              <c:f>'2'!$B$86:$B$92</c:f>
              <c:strCache>
                <c:ptCount val="7"/>
                <c:pt idx="0">
                  <c:v>Vodstvo, planiranje i upravljanje</c:v>
                </c:pt>
                <c:pt idx="1">
                  <c:v>Osiguranje kvalitete</c:v>
                </c:pt>
                <c:pt idx="2">
                  <c:v>Znanstveno-istraživački rad uz podršku IKT-a</c:v>
                </c:pt>
                <c:pt idx="3">
                  <c:v>Transfer tehnologije i služenje društvu uz podršku IKT-a</c:v>
                </c:pt>
                <c:pt idx="4">
                  <c:v>Učenje i poučavanje uz podršku IKT-a</c:v>
                </c:pt>
                <c:pt idx="5">
                  <c:v>IKT kultura</c:v>
                </c:pt>
                <c:pt idx="6">
                  <c:v>IKT resursi i infrastruktura</c:v>
                </c:pt>
              </c:strCache>
            </c:strRef>
          </c:cat>
          <c:val>
            <c:numRef>
              <c:f>'2'!$E$86:$E$92</c:f>
              <c:numCache>
                <c:formatCode>0.00%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1-7C68-4752-9EDF-B5EEA61506AE}"/>
            </c:ext>
          </c:extLst>
        </c:ser>
        <c:dLbls>
          <c:showLegendKey val="0"/>
          <c:showVal val="0"/>
          <c:showCatName val="0"/>
          <c:showSerName val="0"/>
          <c:showPercent val="0"/>
          <c:showBubbleSize val="0"/>
        </c:dLbls>
        <c:axId val="341156232"/>
        <c:axId val="341156624"/>
      </c:radarChart>
      <c:catAx>
        <c:axId val="3411562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crossAx val="341156624"/>
        <c:crosses val="autoZero"/>
        <c:auto val="1"/>
        <c:lblAlgn val="ctr"/>
        <c:lblOffset val="100"/>
        <c:noMultiLvlLbl val="0"/>
      </c:catAx>
      <c:valAx>
        <c:axId val="34115662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341156232"/>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sr-Latn-R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1"/>
          <c:order val="0"/>
          <c:tx>
            <c:v>Digitalna zrelost područja</c:v>
          </c:tx>
          <c:spPr>
            <a:ln w="28575" cap="rnd">
              <a:solidFill>
                <a:schemeClr val="accent2"/>
              </a:solidFill>
              <a:round/>
            </a:ln>
            <a:effectLst/>
          </c:spPr>
          <c:marker>
            <c:symbol val="squar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Aptos" panose="020B0004020202020204" pitchFamily="34" charset="0"/>
                    <a:ea typeface="+mn-ea"/>
                    <a:cs typeface="+mn-cs"/>
                  </a:defRPr>
                </a:pPr>
                <a:endParaRPr lang="sr-Latn-R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'2'!$B$86:$B$92</c:f>
              <c:strCache>
                <c:ptCount val="7"/>
                <c:pt idx="0">
                  <c:v>Vodstvo, planiranje i upravljanje</c:v>
                </c:pt>
                <c:pt idx="1">
                  <c:v>Osiguranje kvalitete</c:v>
                </c:pt>
                <c:pt idx="2">
                  <c:v>Znanstveno-istraživački rad uz podršku IKT-a</c:v>
                </c:pt>
                <c:pt idx="3">
                  <c:v>Transfer tehnologije i služenje društvu uz podršku IKT-a</c:v>
                </c:pt>
                <c:pt idx="4">
                  <c:v>Učenje i poučavanje uz podršku IKT-a</c:v>
                </c:pt>
                <c:pt idx="5">
                  <c:v>IKT kultura</c:v>
                </c:pt>
                <c:pt idx="6">
                  <c:v>IKT resursi i infrastruktura</c:v>
                </c:pt>
              </c:strCache>
            </c:strRef>
          </c:cat>
          <c:val>
            <c:numRef>
              <c:f>'4'!$A$52:$A$58</c:f>
              <c:numCache>
                <c:formatCode>0.00%</c:formatCode>
                <c:ptCount val="7"/>
                <c:pt idx="0">
                  <c:v>-0.25</c:v>
                </c:pt>
                <c:pt idx="1">
                  <c:v>-0.25</c:v>
                </c:pt>
                <c:pt idx="2">
                  <c:v>-0.25</c:v>
                </c:pt>
                <c:pt idx="3">
                  <c:v>-0.25</c:v>
                </c:pt>
                <c:pt idx="4">
                  <c:v>-0.24999999999999994</c:v>
                </c:pt>
                <c:pt idx="5">
                  <c:v>-0.25</c:v>
                </c:pt>
                <c:pt idx="6">
                  <c:v>-0.25</c:v>
                </c:pt>
              </c:numCache>
            </c:numRef>
          </c:val>
          <c:extLst>
            <c:ext xmlns:c16="http://schemas.microsoft.com/office/drawing/2014/chart" uri="{C3380CC4-5D6E-409C-BE32-E72D297353CC}">
              <c16:uniqueId val="{00000000-7166-43E5-A4B9-4EA4AFBA33AF}"/>
            </c:ext>
          </c:extLst>
        </c:ser>
        <c:ser>
          <c:idx val="2"/>
          <c:order val="1"/>
          <c:tx>
            <c:v>Maksimalna zrelost VU</c:v>
          </c:tx>
          <c:spPr>
            <a:ln w="28575" cap="rnd">
              <a:solidFill>
                <a:schemeClr val="accent3"/>
              </a:solidFill>
              <a:round/>
            </a:ln>
            <a:effectLst/>
          </c:spPr>
          <c:marker>
            <c:symbol val="none"/>
          </c:marker>
          <c:cat>
            <c:strRef>
              <c:f>'2'!$B$86:$B$92</c:f>
              <c:strCache>
                <c:ptCount val="7"/>
                <c:pt idx="0">
                  <c:v>Vodstvo, planiranje i upravljanje</c:v>
                </c:pt>
                <c:pt idx="1">
                  <c:v>Osiguranje kvalitete</c:v>
                </c:pt>
                <c:pt idx="2">
                  <c:v>Znanstveno-istraživački rad uz podršku IKT-a</c:v>
                </c:pt>
                <c:pt idx="3">
                  <c:v>Transfer tehnologije i služenje društvu uz podršku IKT-a</c:v>
                </c:pt>
                <c:pt idx="4">
                  <c:v>Učenje i poučavanje uz podršku IKT-a</c:v>
                </c:pt>
                <c:pt idx="5">
                  <c:v>IKT kultura</c:v>
                </c:pt>
                <c:pt idx="6">
                  <c:v>IKT resursi i infrastruktura</c:v>
                </c:pt>
              </c:strCache>
            </c:strRef>
          </c:cat>
          <c:val>
            <c:numRef>
              <c:f>'2'!$E$86:$E$92</c:f>
              <c:numCache>
                <c:formatCode>0.00%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1-7166-43E5-A4B9-4EA4AFBA33AF}"/>
            </c:ext>
          </c:extLst>
        </c:ser>
        <c:dLbls>
          <c:showLegendKey val="0"/>
          <c:showVal val="0"/>
          <c:showCatName val="0"/>
          <c:showSerName val="0"/>
          <c:showPercent val="0"/>
          <c:showBubbleSize val="0"/>
        </c:dLbls>
        <c:axId val="341160152"/>
        <c:axId val="341155840"/>
      </c:radarChart>
      <c:catAx>
        <c:axId val="341160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ptos" panose="020B0004020202020204" pitchFamily="34" charset="0"/>
                <a:ea typeface="+mn-ea"/>
                <a:cs typeface="+mn-cs"/>
              </a:defRPr>
            </a:pPr>
            <a:endParaRPr lang="sr-Latn-RS"/>
          </a:p>
        </c:txPr>
        <c:crossAx val="341155840"/>
        <c:crosses val="autoZero"/>
        <c:auto val="1"/>
        <c:lblAlgn val="ctr"/>
        <c:lblOffset val="100"/>
        <c:noMultiLvlLbl val="0"/>
      </c:catAx>
      <c:valAx>
        <c:axId val="341155840"/>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341160152"/>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ptos" panose="020B0004020202020204" pitchFamily="34" charset="0"/>
        </a:defRPr>
      </a:pPr>
      <a:endParaRPr lang="sr-Latn-R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'6'!$A$58</c:f>
              <c:strCache>
                <c:ptCount val="1"/>
              </c:strCache>
            </c:strRef>
          </c:tx>
          <c:spPr>
            <a:ln w="28575" cap="rnd">
              <a:solidFill>
                <a:schemeClr val="accent1"/>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'6'!$B$58:$N$58</c:f>
              <c:numCache>
                <c:formatCode>0%</c:formatCode>
                <c:ptCount val="13"/>
              </c:numCache>
            </c:numRef>
          </c:val>
          <c:smooth val="0"/>
          <c:extLst>
            <c:ext xmlns:c16="http://schemas.microsoft.com/office/drawing/2014/chart" uri="{C3380CC4-5D6E-409C-BE32-E72D297353CC}">
              <c16:uniqueId val="{00000000-16E6-4DEA-94B7-3B1A61F1A281}"/>
            </c:ext>
          </c:extLst>
        </c:ser>
        <c:ser>
          <c:idx val="1"/>
          <c:order val="1"/>
          <c:tx>
            <c:strRef>
              <c:f>'6'!$A$59</c:f>
              <c:strCache>
                <c:ptCount val="1"/>
              </c:strCache>
            </c:strRef>
          </c:tx>
          <c:spPr>
            <a:ln w="28575" cap="rnd">
              <a:solidFill>
                <a:schemeClr val="accent2"/>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'6'!$B$59:$N$59</c:f>
              <c:numCache>
                <c:formatCode>0%</c:formatCode>
                <c:ptCount val="13"/>
              </c:numCache>
            </c:numRef>
          </c:val>
          <c:smooth val="0"/>
          <c:extLst>
            <c:ext xmlns:c16="http://schemas.microsoft.com/office/drawing/2014/chart" uri="{C3380CC4-5D6E-409C-BE32-E72D297353CC}">
              <c16:uniqueId val="{00000001-16E6-4DEA-94B7-3B1A61F1A281}"/>
            </c:ext>
          </c:extLst>
        </c:ser>
        <c:ser>
          <c:idx val="2"/>
          <c:order val="2"/>
          <c:tx>
            <c:strRef>
              <c:f>'6'!$A$60</c:f>
              <c:strCache>
                <c:ptCount val="1"/>
              </c:strCache>
            </c:strRef>
          </c:tx>
          <c:spPr>
            <a:ln w="28575" cap="rnd">
              <a:solidFill>
                <a:schemeClr val="accent3"/>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'6'!$B$60:$N$60</c:f>
              <c:numCache>
                <c:formatCode>0%</c:formatCode>
                <c:ptCount val="13"/>
              </c:numCache>
            </c:numRef>
          </c:val>
          <c:smooth val="0"/>
          <c:extLst>
            <c:ext xmlns:c16="http://schemas.microsoft.com/office/drawing/2014/chart" uri="{C3380CC4-5D6E-409C-BE32-E72D297353CC}">
              <c16:uniqueId val="{00000002-16E6-4DEA-94B7-3B1A61F1A281}"/>
            </c:ext>
          </c:extLst>
        </c:ser>
        <c:ser>
          <c:idx val="3"/>
          <c:order val="3"/>
          <c:tx>
            <c:strRef>
              <c:f>'6'!$A$61</c:f>
              <c:strCache>
                <c:ptCount val="1"/>
              </c:strCache>
            </c:strRef>
          </c:tx>
          <c:spPr>
            <a:ln w="28575" cap="rnd">
              <a:solidFill>
                <a:schemeClr val="accent4"/>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'6'!$B$61:$N$61</c:f>
              <c:numCache>
                <c:formatCode>0%</c:formatCode>
                <c:ptCount val="13"/>
              </c:numCache>
            </c:numRef>
          </c:val>
          <c:smooth val="0"/>
          <c:extLst>
            <c:ext xmlns:c16="http://schemas.microsoft.com/office/drawing/2014/chart" uri="{C3380CC4-5D6E-409C-BE32-E72D297353CC}">
              <c16:uniqueId val="{00000003-16E6-4DEA-94B7-3B1A61F1A281}"/>
            </c:ext>
          </c:extLst>
        </c:ser>
        <c:ser>
          <c:idx val="4"/>
          <c:order val="4"/>
          <c:tx>
            <c:strRef>
              <c:f>'6'!$A$62</c:f>
              <c:strCache>
                <c:ptCount val="1"/>
              </c:strCache>
            </c:strRef>
          </c:tx>
          <c:spPr>
            <a:ln w="28575" cap="rnd">
              <a:solidFill>
                <a:schemeClr val="accent5"/>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'6'!$B$62:$N$62</c:f>
              <c:numCache>
                <c:formatCode>0%</c:formatCode>
                <c:ptCount val="13"/>
              </c:numCache>
            </c:numRef>
          </c:val>
          <c:smooth val="0"/>
          <c:extLst>
            <c:ext xmlns:c16="http://schemas.microsoft.com/office/drawing/2014/chart" uri="{C3380CC4-5D6E-409C-BE32-E72D297353CC}">
              <c16:uniqueId val="{00000004-16E6-4DEA-94B7-3B1A61F1A281}"/>
            </c:ext>
          </c:extLst>
        </c:ser>
        <c:ser>
          <c:idx val="5"/>
          <c:order val="5"/>
          <c:tx>
            <c:strRef>
              <c:f>'6'!$A$63</c:f>
              <c:strCache>
                <c:ptCount val="1"/>
              </c:strCache>
            </c:strRef>
          </c:tx>
          <c:spPr>
            <a:ln w="28575" cap="rnd">
              <a:solidFill>
                <a:schemeClr val="accent6"/>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'6'!$B$63:$N$63</c:f>
              <c:numCache>
                <c:formatCode>0%</c:formatCode>
                <c:ptCount val="13"/>
              </c:numCache>
            </c:numRef>
          </c:val>
          <c:smooth val="0"/>
          <c:extLst>
            <c:ext xmlns:c16="http://schemas.microsoft.com/office/drawing/2014/chart" uri="{C3380CC4-5D6E-409C-BE32-E72D297353CC}">
              <c16:uniqueId val="{00000005-16E6-4DEA-94B7-3B1A61F1A281}"/>
            </c:ext>
          </c:extLst>
        </c:ser>
        <c:ser>
          <c:idx val="6"/>
          <c:order val="6"/>
          <c:tx>
            <c:strRef>
              <c:f>'6'!$A$64</c:f>
              <c:strCache>
                <c:ptCount val="1"/>
              </c:strCache>
            </c:strRef>
          </c:tx>
          <c:spPr>
            <a:ln w="28575" cap="rnd">
              <a:solidFill>
                <a:schemeClr val="accent1">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'6'!$B$64:$N$64</c:f>
              <c:numCache>
                <c:formatCode>0%</c:formatCode>
                <c:ptCount val="13"/>
              </c:numCache>
            </c:numRef>
          </c:val>
          <c:smooth val="0"/>
          <c:extLst>
            <c:ext xmlns:c16="http://schemas.microsoft.com/office/drawing/2014/chart" uri="{C3380CC4-5D6E-409C-BE32-E72D297353CC}">
              <c16:uniqueId val="{00000006-16E6-4DEA-94B7-3B1A61F1A281}"/>
            </c:ext>
          </c:extLst>
        </c:ser>
        <c:ser>
          <c:idx val="7"/>
          <c:order val="7"/>
          <c:tx>
            <c:strRef>
              <c:f>'6'!$A$65</c:f>
              <c:strCache>
                <c:ptCount val="1"/>
              </c:strCache>
            </c:strRef>
          </c:tx>
          <c:spPr>
            <a:ln w="28575" cap="rnd">
              <a:solidFill>
                <a:schemeClr val="accent2">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'6'!$B$65:$N$65</c:f>
              <c:numCache>
                <c:formatCode>0%</c:formatCode>
                <c:ptCount val="13"/>
              </c:numCache>
            </c:numRef>
          </c:val>
          <c:smooth val="0"/>
          <c:extLst>
            <c:ext xmlns:c16="http://schemas.microsoft.com/office/drawing/2014/chart" uri="{C3380CC4-5D6E-409C-BE32-E72D297353CC}">
              <c16:uniqueId val="{00000007-16E6-4DEA-94B7-3B1A61F1A281}"/>
            </c:ext>
          </c:extLst>
        </c:ser>
        <c:ser>
          <c:idx val="8"/>
          <c:order val="8"/>
          <c:tx>
            <c:strRef>
              <c:f>'6'!$A$66</c:f>
              <c:strCache>
                <c:ptCount val="1"/>
              </c:strCache>
            </c:strRef>
          </c:tx>
          <c:spPr>
            <a:ln w="28575" cap="rnd">
              <a:solidFill>
                <a:schemeClr val="accent3">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'6'!$B$66:$N$66</c:f>
              <c:numCache>
                <c:formatCode>0%</c:formatCode>
                <c:ptCount val="13"/>
              </c:numCache>
            </c:numRef>
          </c:val>
          <c:smooth val="0"/>
          <c:extLst>
            <c:ext xmlns:c16="http://schemas.microsoft.com/office/drawing/2014/chart" uri="{C3380CC4-5D6E-409C-BE32-E72D297353CC}">
              <c16:uniqueId val="{00000008-16E6-4DEA-94B7-3B1A61F1A281}"/>
            </c:ext>
          </c:extLst>
        </c:ser>
        <c:ser>
          <c:idx val="9"/>
          <c:order val="9"/>
          <c:tx>
            <c:strRef>
              <c:f>'6'!$A$67</c:f>
              <c:strCache>
                <c:ptCount val="1"/>
              </c:strCache>
            </c:strRef>
          </c:tx>
          <c:spPr>
            <a:ln w="28575" cap="rnd">
              <a:solidFill>
                <a:schemeClr val="accent4">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'6'!$B$67:$N$67</c:f>
              <c:numCache>
                <c:formatCode>0%</c:formatCode>
                <c:ptCount val="13"/>
              </c:numCache>
            </c:numRef>
          </c:val>
          <c:smooth val="0"/>
          <c:extLst>
            <c:ext xmlns:c16="http://schemas.microsoft.com/office/drawing/2014/chart" uri="{C3380CC4-5D6E-409C-BE32-E72D297353CC}">
              <c16:uniqueId val="{00000009-16E6-4DEA-94B7-3B1A61F1A281}"/>
            </c:ext>
          </c:extLst>
        </c:ser>
        <c:ser>
          <c:idx val="10"/>
          <c:order val="10"/>
          <c:tx>
            <c:strRef>
              <c:f>'6'!$A$68</c:f>
              <c:strCache>
                <c:ptCount val="1"/>
                <c:pt idx="0">
                  <c:v>SC</c:v>
                </c:pt>
              </c:strCache>
            </c:strRef>
          </c:tx>
          <c:spPr>
            <a:ln w="28575" cap="rnd">
              <a:solidFill>
                <a:schemeClr val="accent5">
                  <a:lumMod val="60000"/>
                </a:schemeClr>
              </a:solidFill>
              <a:round/>
            </a:ln>
            <a:effectLst/>
          </c:spPr>
          <c:marker>
            <c:symbol val="none"/>
          </c:marker>
          <c:cat>
            <c:numRef>
              <c:f>'6'!$B$47:$N$47</c:f>
              <c:numCache>
                <c:formatCode>General</c:formatCode>
                <c:ptCount val="13"/>
                <c:pt idx="0">
                  <c:v>0</c:v>
                </c:pt>
                <c:pt idx="1">
                  <c:v>1</c:v>
                </c:pt>
                <c:pt idx="2">
                  <c:v>2</c:v>
                </c:pt>
                <c:pt idx="3">
                  <c:v>3</c:v>
                </c:pt>
                <c:pt idx="4">
                  <c:v>4</c:v>
                </c:pt>
                <c:pt idx="5">
                  <c:v>5</c:v>
                </c:pt>
                <c:pt idx="6">
                  <c:v>6</c:v>
                </c:pt>
                <c:pt idx="7">
                  <c:v>7</c:v>
                </c:pt>
                <c:pt idx="8">
                  <c:v>8</c:v>
                </c:pt>
                <c:pt idx="9">
                  <c:v>9</c:v>
                </c:pt>
                <c:pt idx="10">
                  <c:v>10</c:v>
                </c:pt>
                <c:pt idx="11">
                  <c:v>11</c:v>
                </c:pt>
                <c:pt idx="12">
                  <c:v>12</c:v>
                </c:pt>
              </c:numCache>
            </c:numRef>
          </c:cat>
          <c:val>
            <c:numRef>
              <c:f>'6'!$B$68:$N$68</c:f>
              <c:numCache>
                <c:formatCode>0%</c:formatCode>
                <c:ptCount val="13"/>
              </c:numCache>
            </c:numRef>
          </c:val>
          <c:smooth val="0"/>
          <c:extLst>
            <c:ext xmlns:c16="http://schemas.microsoft.com/office/drawing/2014/chart" uri="{C3380CC4-5D6E-409C-BE32-E72D297353CC}">
              <c16:uniqueId val="{0000000A-16E6-4DEA-94B7-3B1A61F1A281}"/>
            </c:ext>
          </c:extLst>
        </c:ser>
        <c:dLbls>
          <c:showLegendKey val="0"/>
          <c:showVal val="0"/>
          <c:showCatName val="0"/>
          <c:showSerName val="0"/>
          <c:showPercent val="0"/>
          <c:showBubbleSize val="0"/>
        </c:dLbls>
        <c:smooth val="0"/>
        <c:axId val="341159760"/>
        <c:axId val="341157800"/>
      </c:lineChart>
      <c:catAx>
        <c:axId val="34115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crossAx val="341157800"/>
        <c:crosses val="autoZero"/>
        <c:auto val="1"/>
        <c:lblAlgn val="ctr"/>
        <c:lblOffset val="100"/>
        <c:noMultiLvlLbl val="0"/>
      </c:catAx>
      <c:valAx>
        <c:axId val="3411578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crossAx val="341159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41412</xdr:colOff>
      <xdr:row>11</xdr:row>
      <xdr:rowOff>16565</xdr:rowOff>
    </xdr:from>
    <xdr:to>
      <xdr:col>10</xdr:col>
      <xdr:colOff>778564</xdr:colOff>
      <xdr:row>35</xdr:row>
      <xdr:rowOff>33130</xdr:rowOff>
    </xdr:to>
    <xdr:graphicFrame macro="">
      <xdr:nvGraphicFramePr>
        <xdr:cNvPr id="3" name="Chart 2">
          <a:extLst>
            <a:ext uri="{FF2B5EF4-FFF2-40B4-BE49-F238E27FC236}">
              <a16:creationId xmlns:a16="http://schemas.microsoft.com/office/drawing/2014/main" id="{8BB8A0AE-0C07-4DD7-ABE5-BFFDE5E3E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590550</xdr:colOff>
      <xdr:row>51</xdr:row>
      <xdr:rowOff>30480</xdr:rowOff>
    </xdr:from>
    <xdr:to>
      <xdr:col>10</xdr:col>
      <xdr:colOff>542924</xdr:colOff>
      <xdr:row>71</xdr:row>
      <xdr:rowOff>76200</xdr:rowOff>
    </xdr:to>
    <xdr:graphicFrame macro="">
      <xdr:nvGraphicFramePr>
        <xdr:cNvPr id="3" name="Chart 2">
          <a:extLst>
            <a:ext uri="{FF2B5EF4-FFF2-40B4-BE49-F238E27FC236}">
              <a16:creationId xmlns:a16="http://schemas.microsoft.com/office/drawing/2014/main" id="{BC233D38-0716-4E11-8163-5DD5E8214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xdr:colOff>
      <xdr:row>71</xdr:row>
      <xdr:rowOff>57149</xdr:rowOff>
    </xdr:from>
    <xdr:to>
      <xdr:col>13</xdr:col>
      <xdr:colOff>523875</xdr:colOff>
      <xdr:row>99</xdr:row>
      <xdr:rowOff>19050</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Ivana Čavlović" id="{404DBBE9-8C3B-4BCC-BE3D-48DE3E53B059}" userId="fb9268ec590228fb" providerId="Windows Live"/>
  <person displayName="Nikola Kadoić" id="{BBDEF4A9-5A3B-4715-8290-C2C97C03A443}" userId="S::nkadoic@foi.hr::4f1cf4d1-3438-4246-99cf-3ebeba3bff41"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kola" refreshedDate="45856.509855787037" createdVersion="5" refreshedVersion="8" minRefreshableVersion="3" recordCount="60" xr:uid="{00000000-000A-0000-FFFF-FFFF06000000}">
  <cacheSource type="worksheet">
    <worksheetSource ref="Y110:AE170" sheet="6"/>
  </cacheSource>
  <cacheFields count="7">
    <cacheField name="Rbr" numFmtId="0">
      <sharedItems containsSemiMixedTypes="0" containsString="0" containsNumber="1" containsInteger="1" minValue="0" maxValue="50"/>
    </cacheField>
    <cacheField name="Ozn" numFmtId="0">
      <sharedItems containsMixedTypes="1" containsNumber="1" containsInteger="1" minValue="0" maxValue="0" count="11">
        <s v="f1"/>
        <s v="k1"/>
        <s v="v1"/>
        <s v="p1"/>
        <s v="v2"/>
        <s v="k2"/>
        <s v="p2"/>
        <s v="u1"/>
        <s v="u2"/>
        <s v="u3"/>
        <n v="0"/>
      </sharedItems>
    </cacheField>
    <cacheField name="Datum" numFmtId="0">
      <sharedItems containsSemiMixedTypes="0" containsString="0" containsNumber="1" containsInteger="1" minValue="0" maxValue="2026"/>
    </cacheField>
    <cacheField name="Opis" numFmtId="0">
      <sharedItems containsMixedTypes="1" containsNumber="1" containsInteger="1" minValue="0" maxValue="0"/>
    </cacheField>
    <cacheField name="Cilj" numFmtId="0">
      <sharedItems/>
    </cacheField>
    <cacheField name="Mjera" numFmtId="0">
      <sharedItems containsMixedTypes="1" containsNumber="1" containsInteger="1" minValue="0" maxValue="0"/>
    </cacheField>
    <cacheField name="Promjena" numFmtId="0">
      <sharedItems containsSemiMixedTypes="0" containsString="0" containsNumber="1" containsInteger="1" minValue="-6" maxValue="7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n v="0"/>
    <x v="0"/>
    <n v="2026"/>
    <s v="Početno stanje"/>
    <s v="Zujati"/>
    <s v="Broj smokvi"/>
    <n v="52"/>
  </r>
  <r>
    <n v="0"/>
    <x v="1"/>
    <n v="2026"/>
    <s v="Početno stanje"/>
    <s v="Smijati se"/>
    <s v="Broj ljudi"/>
    <n v="100"/>
  </r>
  <r>
    <n v="0"/>
    <x v="2"/>
    <n v="2026"/>
    <s v="Početno stanje"/>
    <s v="Brundati"/>
    <s v="Broj traktora"/>
    <n v="-2"/>
  </r>
  <r>
    <n v="0"/>
    <x v="3"/>
    <n v="2026"/>
    <s v="Početno stanje"/>
    <s v=""/>
    <s v="Broj svinja"/>
    <n v="5"/>
  </r>
  <r>
    <n v="0"/>
    <x v="4"/>
    <n v="2026"/>
    <s v="Početno stanje"/>
    <s v=""/>
    <s v="Broj mesoždera"/>
    <n v="0"/>
  </r>
  <r>
    <n v="0"/>
    <x v="5"/>
    <n v="2026"/>
    <s v="Početno stanje"/>
    <s v=""/>
    <s v="Broj kamiona"/>
    <n v="10"/>
  </r>
  <r>
    <n v="0"/>
    <x v="6"/>
    <n v="2026"/>
    <s v="Početno stanje"/>
    <s v=""/>
    <s v=""/>
    <n v="0"/>
  </r>
  <r>
    <n v="0"/>
    <x v="7"/>
    <n v="2026"/>
    <s v="Početno stanje"/>
    <s v=""/>
    <s v=""/>
    <n v="0"/>
  </r>
  <r>
    <n v="0"/>
    <x v="8"/>
    <n v="2026"/>
    <s v="Početno stanje"/>
    <s v=""/>
    <s v=""/>
    <n v="7000"/>
  </r>
  <r>
    <n v="0"/>
    <x v="9"/>
    <n v="2026"/>
    <s v="Početno stanje"/>
    <s v=""/>
    <s v=""/>
    <n v="2"/>
  </r>
  <r>
    <n v="1"/>
    <x v="0"/>
    <n v="0"/>
    <s v="dsadsa"/>
    <s v="Zujati"/>
    <n v="0"/>
    <n v="10"/>
  </r>
  <r>
    <n v="2"/>
    <x v="1"/>
    <n v="0"/>
    <n v="0"/>
    <s v="Smijati se"/>
    <n v="0"/>
    <n v="-1"/>
  </r>
  <r>
    <n v="3"/>
    <x v="2"/>
    <n v="0"/>
    <n v="0"/>
    <s v="Brundati"/>
    <n v="0"/>
    <n v="1"/>
  </r>
  <r>
    <n v="4"/>
    <x v="4"/>
    <n v="0"/>
    <n v="0"/>
    <s v=""/>
    <s v="Broj mesoždera"/>
    <n v="1"/>
  </r>
  <r>
    <n v="5"/>
    <x v="3"/>
    <n v="0"/>
    <n v="0"/>
    <s v=""/>
    <s v="Broj svinja"/>
    <n v="-2"/>
  </r>
  <r>
    <n v="6"/>
    <x v="7"/>
    <n v="0"/>
    <n v="0"/>
    <s v=""/>
    <s v=""/>
    <n v="-4"/>
  </r>
  <r>
    <n v="7"/>
    <x v="8"/>
    <n v="0"/>
    <n v="0"/>
    <s v=""/>
    <s v=""/>
    <n v="-6"/>
  </r>
  <r>
    <n v="8"/>
    <x v="9"/>
    <n v="0"/>
    <n v="0"/>
    <s v=""/>
    <s v=""/>
    <n v="1"/>
  </r>
  <r>
    <n v="9"/>
    <x v="5"/>
    <n v="0"/>
    <n v="0"/>
    <s v=""/>
    <s v="Broj kamiona"/>
    <n v="-1"/>
  </r>
  <r>
    <n v="10"/>
    <x v="6"/>
    <n v="0"/>
    <n v="0"/>
    <s v=""/>
    <s v=""/>
    <n v="2"/>
  </r>
  <r>
    <n v="11"/>
    <x v="5"/>
    <n v="0"/>
    <n v="0"/>
    <s v=""/>
    <s v="Broj kamiona"/>
    <n v="3"/>
  </r>
  <r>
    <n v="12"/>
    <x v="10"/>
    <n v="0"/>
    <n v="0"/>
    <s v=""/>
    <s v=""/>
    <n v="0"/>
  </r>
  <r>
    <n v="13"/>
    <x v="10"/>
    <n v="0"/>
    <n v="0"/>
    <s v=""/>
    <s v=""/>
    <n v="0"/>
  </r>
  <r>
    <n v="14"/>
    <x v="10"/>
    <n v="0"/>
    <n v="0"/>
    <s v=""/>
    <s v=""/>
    <n v="0"/>
  </r>
  <r>
    <n v="15"/>
    <x v="10"/>
    <n v="0"/>
    <n v="0"/>
    <s v=""/>
    <s v=""/>
    <n v="0"/>
  </r>
  <r>
    <n v="16"/>
    <x v="10"/>
    <n v="0"/>
    <n v="0"/>
    <s v=""/>
    <s v=""/>
    <n v="0"/>
  </r>
  <r>
    <n v="17"/>
    <x v="10"/>
    <n v="0"/>
    <n v="0"/>
    <s v=""/>
    <s v=""/>
    <n v="0"/>
  </r>
  <r>
    <n v="18"/>
    <x v="10"/>
    <n v="0"/>
    <n v="0"/>
    <s v=""/>
    <s v=""/>
    <n v="0"/>
  </r>
  <r>
    <n v="19"/>
    <x v="10"/>
    <n v="0"/>
    <n v="0"/>
    <s v=""/>
    <s v=""/>
    <n v="0"/>
  </r>
  <r>
    <n v="20"/>
    <x v="10"/>
    <n v="0"/>
    <n v="0"/>
    <s v=""/>
    <s v=""/>
    <n v="0"/>
  </r>
  <r>
    <n v="21"/>
    <x v="10"/>
    <n v="0"/>
    <n v="0"/>
    <s v=""/>
    <s v=""/>
    <n v="0"/>
  </r>
  <r>
    <n v="22"/>
    <x v="10"/>
    <n v="0"/>
    <n v="0"/>
    <s v=""/>
    <s v=""/>
    <n v="0"/>
  </r>
  <r>
    <n v="23"/>
    <x v="10"/>
    <n v="0"/>
    <n v="0"/>
    <s v=""/>
    <s v=""/>
    <n v="0"/>
  </r>
  <r>
    <n v="24"/>
    <x v="10"/>
    <n v="0"/>
    <n v="0"/>
    <s v=""/>
    <s v=""/>
    <n v="0"/>
  </r>
  <r>
    <n v="25"/>
    <x v="10"/>
    <n v="0"/>
    <n v="0"/>
    <s v=""/>
    <s v=""/>
    <n v="0"/>
  </r>
  <r>
    <n v="26"/>
    <x v="10"/>
    <n v="0"/>
    <n v="0"/>
    <s v=""/>
    <s v=""/>
    <n v="0"/>
  </r>
  <r>
    <n v="27"/>
    <x v="10"/>
    <n v="0"/>
    <n v="0"/>
    <s v=""/>
    <s v=""/>
    <n v="0"/>
  </r>
  <r>
    <n v="28"/>
    <x v="10"/>
    <n v="0"/>
    <n v="0"/>
    <s v=""/>
    <s v=""/>
    <n v="0"/>
  </r>
  <r>
    <n v="29"/>
    <x v="10"/>
    <n v="0"/>
    <n v="0"/>
    <s v=""/>
    <s v=""/>
    <n v="0"/>
  </r>
  <r>
    <n v="30"/>
    <x v="10"/>
    <n v="0"/>
    <n v="0"/>
    <s v=""/>
    <s v=""/>
    <n v="0"/>
  </r>
  <r>
    <n v="31"/>
    <x v="10"/>
    <n v="0"/>
    <n v="0"/>
    <s v=""/>
    <s v=""/>
    <n v="0"/>
  </r>
  <r>
    <n v="32"/>
    <x v="10"/>
    <n v="0"/>
    <n v="0"/>
    <s v=""/>
    <s v=""/>
    <n v="0"/>
  </r>
  <r>
    <n v="33"/>
    <x v="10"/>
    <n v="0"/>
    <n v="0"/>
    <s v=""/>
    <s v=""/>
    <n v="0"/>
  </r>
  <r>
    <n v="34"/>
    <x v="10"/>
    <n v="0"/>
    <n v="0"/>
    <s v=""/>
    <s v=""/>
    <n v="0"/>
  </r>
  <r>
    <n v="35"/>
    <x v="10"/>
    <n v="0"/>
    <n v="0"/>
    <s v=""/>
    <s v=""/>
    <n v="0"/>
  </r>
  <r>
    <n v="36"/>
    <x v="10"/>
    <n v="0"/>
    <n v="0"/>
    <s v=""/>
    <s v=""/>
    <n v="0"/>
  </r>
  <r>
    <n v="37"/>
    <x v="10"/>
    <n v="0"/>
    <n v="0"/>
    <s v=""/>
    <s v=""/>
    <n v="0"/>
  </r>
  <r>
    <n v="38"/>
    <x v="10"/>
    <n v="0"/>
    <n v="0"/>
    <s v=""/>
    <s v=""/>
    <n v="0"/>
  </r>
  <r>
    <n v="39"/>
    <x v="10"/>
    <n v="0"/>
    <n v="0"/>
    <s v=""/>
    <s v=""/>
    <n v="0"/>
  </r>
  <r>
    <n v="40"/>
    <x v="10"/>
    <n v="0"/>
    <n v="0"/>
    <s v=""/>
    <s v=""/>
    <n v="0"/>
  </r>
  <r>
    <n v="41"/>
    <x v="10"/>
    <n v="0"/>
    <n v="0"/>
    <s v=""/>
    <s v=""/>
    <n v="0"/>
  </r>
  <r>
    <n v="42"/>
    <x v="10"/>
    <n v="0"/>
    <n v="0"/>
    <s v=""/>
    <s v=""/>
    <n v="0"/>
  </r>
  <r>
    <n v="43"/>
    <x v="10"/>
    <n v="0"/>
    <n v="0"/>
    <s v=""/>
    <s v=""/>
    <n v="0"/>
  </r>
  <r>
    <n v="44"/>
    <x v="10"/>
    <n v="0"/>
    <n v="0"/>
    <s v=""/>
    <s v=""/>
    <n v="0"/>
  </r>
  <r>
    <n v="45"/>
    <x v="10"/>
    <n v="0"/>
    <n v="0"/>
    <s v=""/>
    <s v=""/>
    <n v="0"/>
  </r>
  <r>
    <n v="46"/>
    <x v="10"/>
    <n v="0"/>
    <n v="0"/>
    <s v=""/>
    <s v=""/>
    <n v="0"/>
  </r>
  <r>
    <n v="47"/>
    <x v="10"/>
    <n v="0"/>
    <n v="0"/>
    <s v=""/>
    <s v=""/>
    <n v="0"/>
  </r>
  <r>
    <n v="48"/>
    <x v="10"/>
    <n v="0"/>
    <n v="0"/>
    <s v=""/>
    <s v=""/>
    <n v="0"/>
  </r>
  <r>
    <n v="49"/>
    <x v="10"/>
    <n v="0"/>
    <n v="0"/>
    <s v=""/>
    <s v=""/>
    <n v="0"/>
  </r>
  <r>
    <n v="50"/>
    <x v="10"/>
    <n v="0"/>
    <n v="0"/>
    <s v=""/>
    <s v=""/>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 cacheId="0"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location ref="AG110:AH122" firstHeaderRow="1" firstDataRow="1" firstDataCol="1"/>
  <pivotFields count="7">
    <pivotField showAll="0"/>
    <pivotField axis="axisRow" showAll="0">
      <items count="12">
        <item x="10"/>
        <item x="7"/>
        <item x="8"/>
        <item x="9"/>
        <item x="0"/>
        <item x="1"/>
        <item x="2"/>
        <item x="3"/>
        <item x="4"/>
        <item x="5"/>
        <item x="6"/>
        <item t="default"/>
      </items>
    </pivotField>
    <pivotField showAll="0"/>
    <pivotField showAll="0"/>
    <pivotField showAll="0"/>
    <pivotField showAll="0"/>
    <pivotField dataField="1" showAll="0"/>
  </pivotFields>
  <rowFields count="1">
    <field x="1"/>
  </rowFields>
  <rowItems count="12">
    <i>
      <x/>
    </i>
    <i>
      <x v="1"/>
    </i>
    <i>
      <x v="2"/>
    </i>
    <i>
      <x v="3"/>
    </i>
    <i>
      <x v="4"/>
    </i>
    <i>
      <x v="5"/>
    </i>
    <i>
      <x v="6"/>
    </i>
    <i>
      <x v="7"/>
    </i>
    <i>
      <x v="8"/>
    </i>
    <i>
      <x v="9"/>
    </i>
    <i>
      <x v="10"/>
    </i>
    <i t="grand">
      <x/>
    </i>
  </rowItems>
  <colItems count="1">
    <i/>
  </colItems>
  <dataFields count="1">
    <dataField name="Sum of Promjena"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5-10-31T22:46:17.94" personId="{404DBBE9-8C3B-4BCC-BE3D-48DE3E53B059}" id="{FF98A08D-F0B5-49DB-B39A-8C699E0D493C}">
    <text>"radar graf zrelosti ustanove": 
nije mi jasan ovaj pojam</text>
  </threadedComment>
  <threadedComment ref="A5" dT="2025-11-03T15:47:16.29" personId="{BBDEF4A9-5A3B-4715-8290-C2C97C03A443}" id="{32A6D5A8-81E2-4039-9D86-542564FCAFE8}" parentId="{FF98A08D-F0B5-49DB-B39A-8C699E0D493C}">
    <text>To je vrsta grafikona (ovaj ispod) koja pokazuje razinu zrelosti po različitim područjima.</text>
  </threadedComment>
  <threadedComment ref="A5" dT="2025-11-03T21:57:39.84" personId="{404DBBE9-8C3B-4BCC-BE3D-48DE3E53B059}" id="{F1E8D673-3C59-4F61-8912-2DBF0D2F53B7}" parentId="{FF98A08D-F0B5-49DB-B39A-8C699E0D493C}">
    <text>u redu</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7C80"/>
  </sheetPr>
  <dimension ref="A1:N97"/>
  <sheetViews>
    <sheetView topLeftCell="A63" zoomScaleNormal="100" workbookViewId="0">
      <selection sqref="A1:N1"/>
    </sheetView>
  </sheetViews>
  <sheetFormatPr defaultRowHeight="15" x14ac:dyDescent="0.25"/>
  <cols>
    <col min="1" max="1" width="12.85546875" customWidth="1"/>
  </cols>
  <sheetData>
    <row r="1" spans="1:14" ht="32.25" customHeight="1" x14ac:dyDescent="0.25">
      <c r="A1" s="109" t="s">
        <v>242</v>
      </c>
      <c r="B1" s="109"/>
      <c r="C1" s="109"/>
      <c r="D1" s="109"/>
      <c r="E1" s="109"/>
      <c r="F1" s="109"/>
      <c r="G1" s="109"/>
      <c r="H1" s="109"/>
      <c r="I1" s="109"/>
      <c r="J1" s="109"/>
      <c r="K1" s="109"/>
      <c r="L1" s="109"/>
      <c r="M1" s="109"/>
      <c r="N1" s="109"/>
    </row>
    <row r="3" spans="1:14" x14ac:dyDescent="0.25">
      <c r="A3" s="107" t="s">
        <v>243</v>
      </c>
      <c r="B3" s="107"/>
      <c r="C3" s="107"/>
      <c r="D3" s="107"/>
      <c r="E3" s="107"/>
      <c r="F3" s="107"/>
      <c r="G3" s="107"/>
      <c r="H3" s="107"/>
      <c r="I3" s="107"/>
      <c r="J3" s="107"/>
      <c r="K3" s="107"/>
      <c r="L3" s="107"/>
      <c r="M3" s="107"/>
      <c r="N3" s="107"/>
    </row>
    <row r="4" spans="1:14" x14ac:dyDescent="0.25">
      <c r="A4" s="108" t="s">
        <v>244</v>
      </c>
      <c r="B4" s="108"/>
      <c r="C4" s="108"/>
      <c r="D4" s="108"/>
      <c r="E4" s="108"/>
      <c r="F4" s="108"/>
      <c r="G4" s="108"/>
      <c r="H4" s="108"/>
      <c r="I4" s="108"/>
      <c r="J4" s="108"/>
      <c r="K4" s="108"/>
      <c r="L4" s="108"/>
      <c r="M4" s="108"/>
      <c r="N4" s="108"/>
    </row>
    <row r="5" spans="1:14" x14ac:dyDescent="0.25">
      <c r="B5" s="110"/>
      <c r="C5" s="110"/>
      <c r="D5" s="110"/>
      <c r="E5" s="110"/>
      <c r="F5" s="110"/>
      <c r="G5" s="110"/>
      <c r="H5" s="110"/>
      <c r="I5" s="110"/>
      <c r="J5" s="110"/>
      <c r="K5" s="110"/>
      <c r="L5" s="110"/>
      <c r="M5" s="110"/>
      <c r="N5" s="110"/>
    </row>
    <row r="7" spans="1:14" x14ac:dyDescent="0.25">
      <c r="A7" s="108" t="s">
        <v>281</v>
      </c>
      <c r="B7" s="108"/>
      <c r="C7" s="108"/>
      <c r="D7" s="108"/>
      <c r="E7" s="108"/>
      <c r="F7" s="108"/>
      <c r="G7" s="108"/>
      <c r="H7" s="108"/>
      <c r="I7" s="108"/>
      <c r="J7" s="108"/>
      <c r="K7" s="108"/>
      <c r="L7" s="108"/>
      <c r="M7" s="108"/>
      <c r="N7" s="108"/>
    </row>
    <row r="8" spans="1:14" x14ac:dyDescent="0.25">
      <c r="B8" s="111"/>
      <c r="C8" s="112"/>
      <c r="D8" s="112"/>
      <c r="E8" s="112"/>
      <c r="F8" s="112"/>
      <c r="G8" s="112"/>
      <c r="H8" s="112"/>
      <c r="I8" s="112"/>
      <c r="J8" s="112"/>
      <c r="K8" s="112"/>
      <c r="L8" s="112"/>
      <c r="M8" s="112"/>
      <c r="N8" s="112"/>
    </row>
    <row r="9" spans="1:14" x14ac:dyDescent="0.25">
      <c r="B9" s="113"/>
      <c r="C9" s="114"/>
      <c r="D9" s="114"/>
      <c r="E9" s="114"/>
      <c r="F9" s="114"/>
      <c r="G9" s="114"/>
      <c r="H9" s="114"/>
      <c r="I9" s="114"/>
      <c r="J9" s="114"/>
      <c r="K9" s="114"/>
      <c r="L9" s="114"/>
      <c r="M9" s="114"/>
      <c r="N9" s="114"/>
    </row>
    <row r="10" spans="1:14" x14ac:dyDescent="0.25">
      <c r="B10" s="113"/>
      <c r="C10" s="114"/>
      <c r="D10" s="114"/>
      <c r="E10" s="114"/>
      <c r="F10" s="114"/>
      <c r="G10" s="114"/>
      <c r="H10" s="114"/>
      <c r="I10" s="114"/>
      <c r="J10" s="114"/>
      <c r="K10" s="114"/>
      <c r="L10" s="114"/>
      <c r="M10" s="114"/>
      <c r="N10" s="114"/>
    </row>
    <row r="11" spans="1:14" x14ac:dyDescent="0.25">
      <c r="B11" s="113"/>
      <c r="C11" s="114"/>
      <c r="D11" s="114"/>
      <c r="E11" s="114"/>
      <c r="F11" s="114"/>
      <c r="G11" s="114"/>
      <c r="H11" s="114"/>
      <c r="I11" s="114"/>
      <c r="J11" s="114"/>
      <c r="K11" s="114"/>
      <c r="L11" s="114"/>
      <c r="M11" s="114"/>
      <c r="N11" s="114"/>
    </row>
    <row r="12" spans="1:14" x14ac:dyDescent="0.25">
      <c r="B12" s="115"/>
      <c r="C12" s="116"/>
      <c r="D12" s="116"/>
      <c r="E12" s="116"/>
      <c r="F12" s="116"/>
      <c r="G12" s="116"/>
      <c r="H12" s="116"/>
      <c r="I12" s="116"/>
      <c r="J12" s="116"/>
      <c r="K12" s="116"/>
      <c r="L12" s="116"/>
      <c r="M12" s="116"/>
      <c r="N12" s="116"/>
    </row>
    <row r="14" spans="1:14" ht="45.75" customHeight="1" x14ac:dyDescent="0.25">
      <c r="A14" s="108" t="s">
        <v>280</v>
      </c>
      <c r="B14" s="108"/>
      <c r="C14" s="108"/>
      <c r="D14" s="108"/>
      <c r="E14" s="108"/>
      <c r="F14" s="108"/>
      <c r="G14" s="108"/>
      <c r="H14" s="108"/>
      <c r="I14" s="108"/>
      <c r="J14" s="108"/>
      <c r="K14" s="108"/>
      <c r="L14" s="108"/>
      <c r="M14" s="108"/>
      <c r="N14" s="108"/>
    </row>
    <row r="15" spans="1:14" x14ac:dyDescent="0.25">
      <c r="B15" s="111"/>
      <c r="C15" s="112"/>
      <c r="D15" s="112"/>
      <c r="E15" s="112"/>
      <c r="F15" s="112"/>
      <c r="G15" s="112"/>
      <c r="H15" s="112"/>
      <c r="I15" s="112"/>
      <c r="J15" s="112"/>
      <c r="K15" s="112"/>
      <c r="L15" s="112"/>
      <c r="M15" s="112"/>
      <c r="N15" s="112"/>
    </row>
    <row r="16" spans="1:14" x14ac:dyDescent="0.25">
      <c r="B16" s="113"/>
      <c r="C16" s="114"/>
      <c r="D16" s="114"/>
      <c r="E16" s="114"/>
      <c r="F16" s="114"/>
      <c r="G16" s="114"/>
      <c r="H16" s="114"/>
      <c r="I16" s="114"/>
      <c r="J16" s="114"/>
      <c r="K16" s="114"/>
      <c r="L16" s="114"/>
      <c r="M16" s="114"/>
      <c r="N16" s="114"/>
    </row>
    <row r="17" spans="1:14" x14ac:dyDescent="0.25">
      <c r="B17" s="113"/>
      <c r="C17" s="114"/>
      <c r="D17" s="114"/>
      <c r="E17" s="114"/>
      <c r="F17" s="114"/>
      <c r="G17" s="114"/>
      <c r="H17" s="114"/>
      <c r="I17" s="114"/>
      <c r="J17" s="114"/>
      <c r="K17" s="114"/>
      <c r="L17" s="114"/>
      <c r="M17" s="114"/>
      <c r="N17" s="114"/>
    </row>
    <row r="18" spans="1:14" x14ac:dyDescent="0.25">
      <c r="B18" s="113"/>
      <c r="C18" s="114"/>
      <c r="D18" s="114"/>
      <c r="E18" s="114"/>
      <c r="F18" s="114"/>
      <c r="G18" s="114"/>
      <c r="H18" s="114"/>
      <c r="I18" s="114"/>
      <c r="J18" s="114"/>
      <c r="K18" s="114"/>
      <c r="L18" s="114"/>
      <c r="M18" s="114"/>
      <c r="N18" s="114"/>
    </row>
    <row r="19" spans="1:14" x14ac:dyDescent="0.25">
      <c r="B19" s="115"/>
      <c r="C19" s="116"/>
      <c r="D19" s="116"/>
      <c r="E19" s="116"/>
      <c r="F19" s="116"/>
      <c r="G19" s="116"/>
      <c r="H19" s="116"/>
      <c r="I19" s="116"/>
      <c r="J19" s="116"/>
      <c r="K19" s="116"/>
      <c r="L19" s="116"/>
      <c r="M19" s="116"/>
      <c r="N19" s="116"/>
    </row>
    <row r="21" spans="1:14" x14ac:dyDescent="0.25">
      <c r="A21" s="108" t="s">
        <v>282</v>
      </c>
      <c r="B21" s="108"/>
      <c r="C21" s="108"/>
      <c r="D21" s="108"/>
      <c r="E21" s="108"/>
      <c r="F21" s="108"/>
      <c r="G21" s="108"/>
      <c r="H21" s="108"/>
      <c r="I21" s="108"/>
      <c r="J21" s="108"/>
      <c r="K21" s="108"/>
      <c r="L21" s="108"/>
      <c r="M21" s="108"/>
      <c r="N21" s="108"/>
    </row>
    <row r="22" spans="1:14" x14ac:dyDescent="0.25">
      <c r="B22" s="111"/>
      <c r="C22" s="112"/>
      <c r="D22" s="112"/>
      <c r="E22" s="112"/>
      <c r="F22" s="112"/>
      <c r="G22" s="112"/>
      <c r="H22" s="112"/>
      <c r="I22" s="112"/>
      <c r="J22" s="112"/>
      <c r="K22" s="112"/>
      <c r="L22" s="112"/>
      <c r="M22" s="112"/>
      <c r="N22" s="112"/>
    </row>
    <row r="23" spans="1:14" x14ac:dyDescent="0.25">
      <c r="B23" s="113"/>
      <c r="C23" s="114"/>
      <c r="D23" s="114"/>
      <c r="E23" s="114"/>
      <c r="F23" s="114"/>
      <c r="G23" s="114"/>
      <c r="H23" s="114"/>
      <c r="I23" s="114"/>
      <c r="J23" s="114"/>
      <c r="K23" s="114"/>
      <c r="L23" s="114"/>
      <c r="M23" s="114"/>
      <c r="N23" s="114"/>
    </row>
    <row r="24" spans="1:14" x14ac:dyDescent="0.25">
      <c r="B24" s="113"/>
      <c r="C24" s="114"/>
      <c r="D24" s="114"/>
      <c r="E24" s="114"/>
      <c r="F24" s="114"/>
      <c r="G24" s="114"/>
      <c r="H24" s="114"/>
      <c r="I24" s="114"/>
      <c r="J24" s="114"/>
      <c r="K24" s="114"/>
      <c r="L24" s="114"/>
      <c r="M24" s="114"/>
      <c r="N24" s="114"/>
    </row>
    <row r="25" spans="1:14" x14ac:dyDescent="0.25">
      <c r="B25" s="113"/>
      <c r="C25" s="114"/>
      <c r="D25" s="114"/>
      <c r="E25" s="114"/>
      <c r="F25" s="114"/>
      <c r="G25" s="114"/>
      <c r="H25" s="114"/>
      <c r="I25" s="114"/>
      <c r="J25" s="114"/>
      <c r="K25" s="114"/>
      <c r="L25" s="114"/>
      <c r="M25" s="114"/>
      <c r="N25" s="114"/>
    </row>
    <row r="26" spans="1:14" x14ac:dyDescent="0.25">
      <c r="B26" s="115"/>
      <c r="C26" s="116"/>
      <c r="D26" s="116"/>
      <c r="E26" s="116"/>
      <c r="F26" s="116"/>
      <c r="G26" s="116"/>
      <c r="H26" s="116"/>
      <c r="I26" s="116"/>
      <c r="J26" s="116"/>
      <c r="K26" s="116"/>
      <c r="L26" s="116"/>
      <c r="M26" s="116"/>
      <c r="N26" s="116"/>
    </row>
    <row r="28" spans="1:14" x14ac:dyDescent="0.25">
      <c r="A28" s="108" t="s">
        <v>245</v>
      </c>
      <c r="B28" s="108"/>
      <c r="C28" s="108"/>
      <c r="D28" s="108"/>
      <c r="E28" s="108"/>
      <c r="F28" s="108"/>
      <c r="G28" s="108"/>
      <c r="H28" s="108"/>
      <c r="I28" s="108"/>
      <c r="J28" s="108"/>
      <c r="K28" s="108"/>
      <c r="L28" s="108"/>
      <c r="M28" s="108"/>
      <c r="N28" s="108"/>
    </row>
    <row r="29" spans="1:14" x14ac:dyDescent="0.25">
      <c r="B29" s="111"/>
      <c r="C29" s="112"/>
      <c r="D29" s="112"/>
      <c r="E29" s="112"/>
      <c r="F29" s="112"/>
      <c r="G29" s="112"/>
      <c r="H29" s="112"/>
      <c r="I29" s="112"/>
      <c r="J29" s="112"/>
      <c r="K29" s="112"/>
      <c r="L29" s="112"/>
      <c r="M29" s="112"/>
      <c r="N29" s="112"/>
    </row>
    <row r="30" spans="1:14" x14ac:dyDescent="0.25">
      <c r="B30" s="113"/>
      <c r="C30" s="114"/>
      <c r="D30" s="114"/>
      <c r="E30" s="114"/>
      <c r="F30" s="114"/>
      <c r="G30" s="114"/>
      <c r="H30" s="114"/>
      <c r="I30" s="114"/>
      <c r="J30" s="114"/>
      <c r="K30" s="114"/>
      <c r="L30" s="114"/>
      <c r="M30" s="114"/>
      <c r="N30" s="114"/>
    </row>
    <row r="31" spans="1:14" x14ac:dyDescent="0.25">
      <c r="B31" s="113"/>
      <c r="C31" s="114"/>
      <c r="D31" s="114"/>
      <c r="E31" s="114"/>
      <c r="F31" s="114"/>
      <c r="G31" s="114"/>
      <c r="H31" s="114"/>
      <c r="I31" s="114"/>
      <c r="J31" s="114"/>
      <c r="K31" s="114"/>
      <c r="L31" s="114"/>
      <c r="M31" s="114"/>
      <c r="N31" s="114"/>
    </row>
    <row r="32" spans="1:14" x14ac:dyDescent="0.25">
      <c r="B32" s="113"/>
      <c r="C32" s="114"/>
      <c r="D32" s="114"/>
      <c r="E32" s="114"/>
      <c r="F32" s="114"/>
      <c r="G32" s="114"/>
      <c r="H32" s="114"/>
      <c r="I32" s="114"/>
      <c r="J32" s="114"/>
      <c r="K32" s="114"/>
      <c r="L32" s="114"/>
      <c r="M32" s="114"/>
      <c r="N32" s="114"/>
    </row>
    <row r="33" spans="1:14" x14ac:dyDescent="0.25">
      <c r="B33" s="115"/>
      <c r="C33" s="116"/>
      <c r="D33" s="116"/>
      <c r="E33" s="116"/>
      <c r="F33" s="116"/>
      <c r="G33" s="116"/>
      <c r="H33" s="116"/>
      <c r="I33" s="116"/>
      <c r="J33" s="116"/>
      <c r="K33" s="116"/>
      <c r="L33" s="116"/>
      <c r="M33" s="116"/>
      <c r="N33" s="116"/>
    </row>
    <row r="35" spans="1:14" x14ac:dyDescent="0.25">
      <c r="A35" s="107" t="s">
        <v>247</v>
      </c>
      <c r="B35" s="107"/>
      <c r="C35" s="107"/>
      <c r="D35" s="107"/>
      <c r="E35" s="107"/>
      <c r="F35" s="107"/>
      <c r="G35" s="107"/>
      <c r="H35" s="107"/>
      <c r="I35" s="107"/>
      <c r="J35" s="107"/>
      <c r="K35" s="107"/>
      <c r="L35" s="107"/>
      <c r="M35" s="107"/>
      <c r="N35" s="107"/>
    </row>
    <row r="36" spans="1:14" x14ac:dyDescent="0.25">
      <c r="A36" s="108" t="s">
        <v>244</v>
      </c>
      <c r="B36" s="108"/>
      <c r="C36" s="108"/>
      <c r="D36" s="108"/>
      <c r="E36" s="108"/>
      <c r="F36" s="108"/>
      <c r="G36" s="108"/>
      <c r="H36" s="108"/>
      <c r="I36" s="108"/>
      <c r="J36" s="108"/>
      <c r="K36" s="108"/>
      <c r="L36" s="108"/>
      <c r="M36" s="108"/>
      <c r="N36" s="108"/>
    </row>
    <row r="37" spans="1:14" x14ac:dyDescent="0.25">
      <c r="B37" s="110"/>
      <c r="C37" s="110"/>
      <c r="D37" s="110"/>
      <c r="E37" s="110"/>
      <c r="F37" s="110"/>
      <c r="G37" s="110"/>
      <c r="H37" s="110"/>
      <c r="I37" s="110"/>
      <c r="J37" s="110"/>
      <c r="K37" s="110"/>
      <c r="L37" s="110"/>
      <c r="M37" s="110"/>
      <c r="N37" s="110"/>
    </row>
    <row r="39" spans="1:14" x14ac:dyDescent="0.25">
      <c r="A39" s="108" t="s">
        <v>281</v>
      </c>
      <c r="B39" s="108"/>
      <c r="C39" s="108"/>
      <c r="D39" s="108"/>
      <c r="E39" s="108"/>
      <c r="F39" s="108"/>
      <c r="G39" s="108"/>
      <c r="H39" s="108"/>
      <c r="I39" s="108"/>
      <c r="J39" s="108"/>
      <c r="K39" s="108"/>
      <c r="L39" s="108"/>
      <c r="M39" s="108"/>
      <c r="N39" s="108"/>
    </row>
    <row r="40" spans="1:14" x14ac:dyDescent="0.25">
      <c r="B40" s="111"/>
      <c r="C40" s="112"/>
      <c r="D40" s="112"/>
      <c r="E40" s="112"/>
      <c r="F40" s="112"/>
      <c r="G40" s="112"/>
      <c r="H40" s="112"/>
      <c r="I40" s="112"/>
      <c r="J40" s="112"/>
      <c r="K40" s="112"/>
      <c r="L40" s="112"/>
      <c r="M40" s="112"/>
      <c r="N40" s="112"/>
    </row>
    <row r="41" spans="1:14" x14ac:dyDescent="0.25">
      <c r="B41" s="113"/>
      <c r="C41" s="114"/>
      <c r="D41" s="114"/>
      <c r="E41" s="114"/>
      <c r="F41" s="114"/>
      <c r="G41" s="114"/>
      <c r="H41" s="114"/>
      <c r="I41" s="114"/>
      <c r="J41" s="114"/>
      <c r="K41" s="114"/>
      <c r="L41" s="114"/>
      <c r="M41" s="114"/>
      <c r="N41" s="114"/>
    </row>
    <row r="42" spans="1:14" x14ac:dyDescent="0.25">
      <c r="B42" s="113"/>
      <c r="C42" s="114"/>
      <c r="D42" s="114"/>
      <c r="E42" s="114"/>
      <c r="F42" s="114"/>
      <c r="G42" s="114"/>
      <c r="H42" s="114"/>
      <c r="I42" s="114"/>
      <c r="J42" s="114"/>
      <c r="K42" s="114"/>
      <c r="L42" s="114"/>
      <c r="M42" s="114"/>
      <c r="N42" s="114"/>
    </row>
    <row r="43" spans="1:14" x14ac:dyDescent="0.25">
      <c r="B43" s="113"/>
      <c r="C43" s="114"/>
      <c r="D43" s="114"/>
      <c r="E43" s="114"/>
      <c r="F43" s="114"/>
      <c r="G43" s="114"/>
      <c r="H43" s="114"/>
      <c r="I43" s="114"/>
      <c r="J43" s="114"/>
      <c r="K43" s="114"/>
      <c r="L43" s="114"/>
      <c r="M43" s="114"/>
      <c r="N43" s="114"/>
    </row>
    <row r="44" spans="1:14" x14ac:dyDescent="0.25">
      <c r="B44" s="115"/>
      <c r="C44" s="116"/>
      <c r="D44" s="116"/>
      <c r="E44" s="116"/>
      <c r="F44" s="116"/>
      <c r="G44" s="116"/>
      <c r="H44" s="116"/>
      <c r="I44" s="116"/>
      <c r="J44" s="116"/>
      <c r="K44" s="116"/>
      <c r="L44" s="116"/>
      <c r="M44" s="116"/>
      <c r="N44" s="116"/>
    </row>
    <row r="46" spans="1:14" x14ac:dyDescent="0.25">
      <c r="A46" s="108" t="s">
        <v>283</v>
      </c>
      <c r="B46" s="108"/>
      <c r="C46" s="108"/>
      <c r="D46" s="108"/>
      <c r="E46" s="108"/>
      <c r="F46" s="108"/>
      <c r="G46" s="108"/>
      <c r="H46" s="108"/>
      <c r="I46" s="108"/>
      <c r="J46" s="108"/>
      <c r="K46" s="108"/>
      <c r="L46" s="108"/>
      <c r="M46" s="108"/>
      <c r="N46" s="108"/>
    </row>
    <row r="47" spans="1:14" x14ac:dyDescent="0.25">
      <c r="B47" s="111"/>
      <c r="C47" s="112"/>
      <c r="D47" s="112"/>
      <c r="E47" s="112"/>
      <c r="F47" s="112"/>
      <c r="G47" s="112"/>
      <c r="H47" s="112"/>
      <c r="I47" s="112"/>
      <c r="J47" s="112"/>
      <c r="K47" s="112"/>
      <c r="L47" s="112"/>
      <c r="M47" s="112"/>
      <c r="N47" s="112"/>
    </row>
    <row r="48" spans="1:14" x14ac:dyDescent="0.25">
      <c r="B48" s="113"/>
      <c r="C48" s="114"/>
      <c r="D48" s="114"/>
      <c r="E48" s="114"/>
      <c r="F48" s="114"/>
      <c r="G48" s="114"/>
      <c r="H48" s="114"/>
      <c r="I48" s="114"/>
      <c r="J48" s="114"/>
      <c r="K48" s="114"/>
      <c r="L48" s="114"/>
      <c r="M48" s="114"/>
      <c r="N48" s="114"/>
    </row>
    <row r="49" spans="1:14" x14ac:dyDescent="0.25">
      <c r="B49" s="113"/>
      <c r="C49" s="114"/>
      <c r="D49" s="114"/>
      <c r="E49" s="114"/>
      <c r="F49" s="114"/>
      <c r="G49" s="114"/>
      <c r="H49" s="114"/>
      <c r="I49" s="114"/>
      <c r="J49" s="114"/>
      <c r="K49" s="114"/>
      <c r="L49" s="114"/>
      <c r="M49" s="114"/>
      <c r="N49" s="114"/>
    </row>
    <row r="50" spans="1:14" x14ac:dyDescent="0.25">
      <c r="B50" s="113"/>
      <c r="C50" s="114"/>
      <c r="D50" s="114"/>
      <c r="E50" s="114"/>
      <c r="F50" s="114"/>
      <c r="G50" s="114"/>
      <c r="H50" s="114"/>
      <c r="I50" s="114"/>
      <c r="J50" s="114"/>
      <c r="K50" s="114"/>
      <c r="L50" s="114"/>
      <c r="M50" s="114"/>
      <c r="N50" s="114"/>
    </row>
    <row r="51" spans="1:14" x14ac:dyDescent="0.25">
      <c r="B51" s="115"/>
      <c r="C51" s="116"/>
      <c r="D51" s="116"/>
      <c r="E51" s="116"/>
      <c r="F51" s="116"/>
      <c r="G51" s="116"/>
      <c r="H51" s="116"/>
      <c r="I51" s="116"/>
      <c r="J51" s="116"/>
      <c r="K51" s="116"/>
      <c r="L51" s="116"/>
      <c r="M51" s="116"/>
      <c r="N51" s="116"/>
    </row>
    <row r="53" spans="1:14" x14ac:dyDescent="0.25">
      <c r="A53" s="108" t="s">
        <v>282</v>
      </c>
      <c r="B53" s="108"/>
      <c r="C53" s="108"/>
      <c r="D53" s="108"/>
      <c r="E53" s="108"/>
      <c r="F53" s="108"/>
      <c r="G53" s="108"/>
      <c r="H53" s="108"/>
      <c r="I53" s="108"/>
      <c r="J53" s="108"/>
      <c r="K53" s="108"/>
      <c r="L53" s="108"/>
      <c r="M53" s="108"/>
      <c r="N53" s="108"/>
    </row>
    <row r="54" spans="1:14" x14ac:dyDescent="0.25">
      <c r="B54" s="111"/>
      <c r="C54" s="112"/>
      <c r="D54" s="112"/>
      <c r="E54" s="112"/>
      <c r="F54" s="112"/>
      <c r="G54" s="112"/>
      <c r="H54" s="112"/>
      <c r="I54" s="112"/>
      <c r="J54" s="112"/>
      <c r="K54" s="112"/>
      <c r="L54" s="112"/>
      <c r="M54" s="112"/>
      <c r="N54" s="112"/>
    </row>
    <row r="55" spans="1:14" x14ac:dyDescent="0.25">
      <c r="B55" s="113"/>
      <c r="C55" s="114"/>
      <c r="D55" s="114"/>
      <c r="E55" s="114"/>
      <c r="F55" s="114"/>
      <c r="G55" s="114"/>
      <c r="H55" s="114"/>
      <c r="I55" s="114"/>
      <c r="J55" s="114"/>
      <c r="K55" s="114"/>
      <c r="L55" s="114"/>
      <c r="M55" s="114"/>
      <c r="N55" s="114"/>
    </row>
    <row r="56" spans="1:14" x14ac:dyDescent="0.25">
      <c r="B56" s="113"/>
      <c r="C56" s="114"/>
      <c r="D56" s="114"/>
      <c r="E56" s="114"/>
      <c r="F56" s="114"/>
      <c r="G56" s="114"/>
      <c r="H56" s="114"/>
      <c r="I56" s="114"/>
      <c r="J56" s="114"/>
      <c r="K56" s="114"/>
      <c r="L56" s="114"/>
      <c r="M56" s="114"/>
      <c r="N56" s="114"/>
    </row>
    <row r="57" spans="1:14" x14ac:dyDescent="0.25">
      <c r="B57" s="113"/>
      <c r="C57" s="114"/>
      <c r="D57" s="114"/>
      <c r="E57" s="114"/>
      <c r="F57" s="114"/>
      <c r="G57" s="114"/>
      <c r="H57" s="114"/>
      <c r="I57" s="114"/>
      <c r="J57" s="114"/>
      <c r="K57" s="114"/>
      <c r="L57" s="114"/>
      <c r="M57" s="114"/>
      <c r="N57" s="114"/>
    </row>
    <row r="58" spans="1:14" x14ac:dyDescent="0.25">
      <c r="B58" s="115"/>
      <c r="C58" s="116"/>
      <c r="D58" s="116"/>
      <c r="E58" s="116"/>
      <c r="F58" s="116"/>
      <c r="G58" s="116"/>
      <c r="H58" s="116"/>
      <c r="I58" s="116"/>
      <c r="J58" s="116"/>
      <c r="K58" s="116"/>
      <c r="L58" s="116"/>
      <c r="M58" s="116"/>
      <c r="N58" s="116"/>
    </row>
    <row r="60" spans="1:14" x14ac:dyDescent="0.25">
      <c r="A60" s="108" t="s">
        <v>245</v>
      </c>
      <c r="B60" s="108"/>
      <c r="C60" s="108"/>
      <c r="D60" s="108"/>
      <c r="E60" s="108"/>
      <c r="F60" s="108"/>
      <c r="G60" s="108"/>
      <c r="H60" s="108"/>
      <c r="I60" s="108"/>
      <c r="J60" s="108"/>
      <c r="K60" s="108"/>
      <c r="L60" s="108"/>
      <c r="M60" s="108"/>
      <c r="N60" s="108"/>
    </row>
    <row r="61" spans="1:14" x14ac:dyDescent="0.25">
      <c r="B61" s="111"/>
      <c r="C61" s="112"/>
      <c r="D61" s="112"/>
      <c r="E61" s="112"/>
      <c r="F61" s="112"/>
      <c r="G61" s="112"/>
      <c r="H61" s="112"/>
      <c r="I61" s="112"/>
      <c r="J61" s="112"/>
      <c r="K61" s="112"/>
      <c r="L61" s="112"/>
      <c r="M61" s="112"/>
      <c r="N61" s="112"/>
    </row>
    <row r="62" spans="1:14" x14ac:dyDescent="0.25">
      <c r="B62" s="113"/>
      <c r="C62" s="114"/>
      <c r="D62" s="114"/>
      <c r="E62" s="114"/>
      <c r="F62" s="114"/>
      <c r="G62" s="114"/>
      <c r="H62" s="114"/>
      <c r="I62" s="114"/>
      <c r="J62" s="114"/>
      <c r="K62" s="114"/>
      <c r="L62" s="114"/>
      <c r="M62" s="114"/>
      <c r="N62" s="114"/>
    </row>
    <row r="63" spans="1:14" x14ac:dyDescent="0.25">
      <c r="B63" s="113"/>
      <c r="C63" s="114"/>
      <c r="D63" s="114"/>
      <c r="E63" s="114"/>
      <c r="F63" s="114"/>
      <c r="G63" s="114"/>
      <c r="H63" s="114"/>
      <c r="I63" s="114"/>
      <c r="J63" s="114"/>
      <c r="K63" s="114"/>
      <c r="L63" s="114"/>
      <c r="M63" s="114"/>
      <c r="N63" s="114"/>
    </row>
    <row r="64" spans="1:14" x14ac:dyDescent="0.25">
      <c r="B64" s="113"/>
      <c r="C64" s="114"/>
      <c r="D64" s="114"/>
      <c r="E64" s="114"/>
      <c r="F64" s="114"/>
      <c r="G64" s="114"/>
      <c r="H64" s="114"/>
      <c r="I64" s="114"/>
      <c r="J64" s="114"/>
      <c r="K64" s="114"/>
      <c r="L64" s="114"/>
      <c r="M64" s="114"/>
      <c r="N64" s="114"/>
    </row>
    <row r="65" spans="1:14" x14ac:dyDescent="0.25">
      <c r="B65" s="115"/>
      <c r="C65" s="116"/>
      <c r="D65" s="116"/>
      <c r="E65" s="116"/>
      <c r="F65" s="116"/>
      <c r="G65" s="116"/>
      <c r="H65" s="116"/>
      <c r="I65" s="116"/>
      <c r="J65" s="116"/>
      <c r="K65" s="116"/>
      <c r="L65" s="116"/>
      <c r="M65" s="116"/>
      <c r="N65" s="116"/>
    </row>
    <row r="67" spans="1:14" x14ac:dyDescent="0.25">
      <c r="A67" s="107" t="s">
        <v>246</v>
      </c>
      <c r="B67" s="107"/>
      <c r="C67" s="107"/>
      <c r="D67" s="107"/>
      <c r="E67" s="107"/>
      <c r="F67" s="107"/>
      <c r="G67" s="107"/>
      <c r="H67" s="107"/>
      <c r="I67" s="107"/>
      <c r="J67" s="107"/>
      <c r="K67" s="107"/>
      <c r="L67" s="107"/>
      <c r="M67" s="107"/>
      <c r="N67" s="107"/>
    </row>
    <row r="68" spans="1:14" x14ac:dyDescent="0.25">
      <c r="A68" s="108" t="s">
        <v>244</v>
      </c>
      <c r="B68" s="108"/>
      <c r="C68" s="108"/>
      <c r="D68" s="108"/>
      <c r="E68" s="108"/>
      <c r="F68" s="108"/>
      <c r="G68" s="108"/>
      <c r="H68" s="108"/>
      <c r="I68" s="108"/>
      <c r="J68" s="108"/>
      <c r="K68" s="108"/>
      <c r="L68" s="108"/>
      <c r="M68" s="108"/>
      <c r="N68" s="108"/>
    </row>
    <row r="69" spans="1:14" x14ac:dyDescent="0.25">
      <c r="B69" s="110"/>
      <c r="C69" s="110"/>
      <c r="D69" s="110"/>
      <c r="E69" s="110"/>
      <c r="F69" s="110"/>
      <c r="G69" s="110"/>
      <c r="H69" s="110"/>
      <c r="I69" s="110"/>
      <c r="J69" s="110"/>
      <c r="K69" s="110"/>
      <c r="L69" s="110"/>
      <c r="M69" s="110"/>
      <c r="N69" s="110"/>
    </row>
    <row r="71" spans="1:14" ht="15" customHeight="1" x14ac:dyDescent="0.25">
      <c r="A71" s="108" t="s">
        <v>281</v>
      </c>
      <c r="B71" s="108"/>
      <c r="C71" s="108"/>
      <c r="D71" s="108"/>
      <c r="E71" s="108"/>
      <c r="F71" s="108"/>
      <c r="G71" s="108"/>
      <c r="H71" s="108"/>
      <c r="I71" s="108"/>
      <c r="J71" s="108"/>
      <c r="K71" s="108"/>
      <c r="L71" s="108"/>
      <c r="M71" s="108"/>
      <c r="N71" s="108"/>
    </row>
    <row r="72" spans="1:14" x14ac:dyDescent="0.25">
      <c r="B72" s="111"/>
      <c r="C72" s="112"/>
      <c r="D72" s="112"/>
      <c r="E72" s="112"/>
      <c r="F72" s="112"/>
      <c r="G72" s="112"/>
      <c r="H72" s="112"/>
      <c r="I72" s="112"/>
      <c r="J72" s="112"/>
      <c r="K72" s="112"/>
      <c r="L72" s="112"/>
      <c r="M72" s="112"/>
      <c r="N72" s="112"/>
    </row>
    <row r="73" spans="1:14" x14ac:dyDescent="0.25">
      <c r="B73" s="113"/>
      <c r="C73" s="114"/>
      <c r="D73" s="114"/>
      <c r="E73" s="114"/>
      <c r="F73" s="114"/>
      <c r="G73" s="114"/>
      <c r="H73" s="114"/>
      <c r="I73" s="114"/>
      <c r="J73" s="114"/>
      <c r="K73" s="114"/>
      <c r="L73" s="114"/>
      <c r="M73" s="114"/>
      <c r="N73" s="114"/>
    </row>
    <row r="74" spans="1:14" x14ac:dyDescent="0.25">
      <c r="B74" s="113"/>
      <c r="C74" s="114"/>
      <c r="D74" s="114"/>
      <c r="E74" s="114"/>
      <c r="F74" s="114"/>
      <c r="G74" s="114"/>
      <c r="H74" s="114"/>
      <c r="I74" s="114"/>
      <c r="J74" s="114"/>
      <c r="K74" s="114"/>
      <c r="L74" s="114"/>
      <c r="M74" s="114"/>
      <c r="N74" s="114"/>
    </row>
    <row r="75" spans="1:14" x14ac:dyDescent="0.25">
      <c r="B75" s="113"/>
      <c r="C75" s="114"/>
      <c r="D75" s="114"/>
      <c r="E75" s="114"/>
      <c r="F75" s="114"/>
      <c r="G75" s="114"/>
      <c r="H75" s="114"/>
      <c r="I75" s="114"/>
      <c r="J75" s="114"/>
      <c r="K75" s="114"/>
      <c r="L75" s="114"/>
      <c r="M75" s="114"/>
      <c r="N75" s="114"/>
    </row>
    <row r="76" spans="1:14" x14ac:dyDescent="0.25">
      <c r="B76" s="115"/>
      <c r="C76" s="116"/>
      <c r="D76" s="116"/>
      <c r="E76" s="116"/>
      <c r="F76" s="116"/>
      <c r="G76" s="116"/>
      <c r="H76" s="116"/>
      <c r="I76" s="116"/>
      <c r="J76" s="116"/>
      <c r="K76" s="116"/>
      <c r="L76" s="116"/>
      <c r="M76" s="116"/>
      <c r="N76" s="116"/>
    </row>
    <row r="78" spans="1:14" ht="15" customHeight="1" x14ac:dyDescent="0.25">
      <c r="A78" s="108" t="s">
        <v>283</v>
      </c>
      <c r="B78" s="108"/>
      <c r="C78" s="108"/>
      <c r="D78" s="108"/>
      <c r="E78" s="108"/>
      <c r="F78" s="108"/>
      <c r="G78" s="108"/>
      <c r="H78" s="108"/>
      <c r="I78" s="108"/>
      <c r="J78" s="108"/>
      <c r="K78" s="108"/>
      <c r="L78" s="108"/>
      <c r="M78" s="108"/>
      <c r="N78" s="108"/>
    </row>
    <row r="79" spans="1:14" x14ac:dyDescent="0.25">
      <c r="B79" s="111"/>
      <c r="C79" s="112"/>
      <c r="D79" s="112"/>
      <c r="E79" s="112"/>
      <c r="F79" s="112"/>
      <c r="G79" s="112"/>
      <c r="H79" s="112"/>
      <c r="I79" s="112"/>
      <c r="J79" s="112"/>
      <c r="K79" s="112"/>
      <c r="L79" s="112"/>
      <c r="M79" s="112"/>
      <c r="N79" s="112"/>
    </row>
    <row r="80" spans="1:14" x14ac:dyDescent="0.25">
      <c r="B80" s="113"/>
      <c r="C80" s="114"/>
      <c r="D80" s="114"/>
      <c r="E80" s="114"/>
      <c r="F80" s="114"/>
      <c r="G80" s="114"/>
      <c r="H80" s="114"/>
      <c r="I80" s="114"/>
      <c r="J80" s="114"/>
      <c r="K80" s="114"/>
      <c r="L80" s="114"/>
      <c r="M80" s="114"/>
      <c r="N80" s="114"/>
    </row>
    <row r="81" spans="1:14" x14ac:dyDescent="0.25">
      <c r="B81" s="113"/>
      <c r="C81" s="114"/>
      <c r="D81" s="114"/>
      <c r="E81" s="114"/>
      <c r="F81" s="114"/>
      <c r="G81" s="114"/>
      <c r="H81" s="114"/>
      <c r="I81" s="114"/>
      <c r="J81" s="114"/>
      <c r="K81" s="114"/>
      <c r="L81" s="114"/>
      <c r="M81" s="114"/>
      <c r="N81" s="114"/>
    </row>
    <row r="82" spans="1:14" x14ac:dyDescent="0.25">
      <c r="B82" s="113"/>
      <c r="C82" s="114"/>
      <c r="D82" s="114"/>
      <c r="E82" s="114"/>
      <c r="F82" s="114"/>
      <c r="G82" s="114"/>
      <c r="H82" s="114"/>
      <c r="I82" s="114"/>
      <c r="J82" s="114"/>
      <c r="K82" s="114"/>
      <c r="L82" s="114"/>
      <c r="M82" s="114"/>
      <c r="N82" s="114"/>
    </row>
    <row r="83" spans="1:14" x14ac:dyDescent="0.25">
      <c r="B83" s="115"/>
      <c r="C83" s="116"/>
      <c r="D83" s="116"/>
      <c r="E83" s="116"/>
      <c r="F83" s="116"/>
      <c r="G83" s="116"/>
      <c r="H83" s="116"/>
      <c r="I83" s="116"/>
      <c r="J83" s="116"/>
      <c r="K83" s="116"/>
      <c r="L83" s="116"/>
      <c r="M83" s="116"/>
      <c r="N83" s="116"/>
    </row>
    <row r="85" spans="1:14" ht="15" customHeight="1" x14ac:dyDescent="0.25">
      <c r="A85" s="108" t="s">
        <v>282</v>
      </c>
      <c r="B85" s="108"/>
      <c r="C85" s="108"/>
      <c r="D85" s="108"/>
      <c r="E85" s="108"/>
      <c r="F85" s="108"/>
      <c r="G85" s="108"/>
      <c r="H85" s="108"/>
      <c r="I85" s="108"/>
      <c r="J85" s="108"/>
      <c r="K85" s="108"/>
      <c r="L85" s="108"/>
      <c r="M85" s="108"/>
      <c r="N85" s="108"/>
    </row>
    <row r="86" spans="1:14" x14ac:dyDescent="0.25">
      <c r="B86" s="111"/>
      <c r="C86" s="112"/>
      <c r="D86" s="112"/>
      <c r="E86" s="112"/>
      <c r="F86" s="112"/>
      <c r="G86" s="112"/>
      <c r="H86" s="112"/>
      <c r="I86" s="112"/>
      <c r="J86" s="112"/>
      <c r="K86" s="112"/>
      <c r="L86" s="112"/>
      <c r="M86" s="112"/>
      <c r="N86" s="112"/>
    </row>
    <row r="87" spans="1:14" x14ac:dyDescent="0.25">
      <c r="B87" s="113"/>
      <c r="C87" s="114"/>
      <c r="D87" s="114"/>
      <c r="E87" s="114"/>
      <c r="F87" s="114"/>
      <c r="G87" s="114"/>
      <c r="H87" s="114"/>
      <c r="I87" s="114"/>
      <c r="J87" s="114"/>
      <c r="K87" s="114"/>
      <c r="L87" s="114"/>
      <c r="M87" s="114"/>
      <c r="N87" s="114"/>
    </row>
    <row r="88" spans="1:14" x14ac:dyDescent="0.25">
      <c r="B88" s="113"/>
      <c r="C88" s="114"/>
      <c r="D88" s="114"/>
      <c r="E88" s="114"/>
      <c r="F88" s="114"/>
      <c r="G88" s="114"/>
      <c r="H88" s="114"/>
      <c r="I88" s="114"/>
      <c r="J88" s="114"/>
      <c r="K88" s="114"/>
      <c r="L88" s="114"/>
      <c r="M88" s="114"/>
      <c r="N88" s="114"/>
    </row>
    <row r="89" spans="1:14" x14ac:dyDescent="0.25">
      <c r="B89" s="113"/>
      <c r="C89" s="114"/>
      <c r="D89" s="114"/>
      <c r="E89" s="114"/>
      <c r="F89" s="114"/>
      <c r="G89" s="114"/>
      <c r="H89" s="114"/>
      <c r="I89" s="114"/>
      <c r="J89" s="114"/>
      <c r="K89" s="114"/>
      <c r="L89" s="114"/>
      <c r="M89" s="114"/>
      <c r="N89" s="114"/>
    </row>
    <row r="90" spans="1:14" x14ac:dyDescent="0.25">
      <c r="B90" s="115"/>
      <c r="C90" s="116"/>
      <c r="D90" s="116"/>
      <c r="E90" s="116"/>
      <c r="F90" s="116"/>
      <c r="G90" s="116"/>
      <c r="H90" s="116"/>
      <c r="I90" s="116"/>
      <c r="J90" s="116"/>
      <c r="K90" s="116"/>
      <c r="L90" s="116"/>
      <c r="M90" s="116"/>
      <c r="N90" s="116"/>
    </row>
    <row r="92" spans="1:14" x14ac:dyDescent="0.25">
      <c r="A92" s="108" t="s">
        <v>245</v>
      </c>
      <c r="B92" s="108"/>
      <c r="C92" s="108"/>
      <c r="D92" s="108"/>
      <c r="E92" s="108"/>
      <c r="F92" s="108"/>
      <c r="G92" s="108"/>
      <c r="H92" s="108"/>
      <c r="I92" s="108"/>
      <c r="J92" s="108"/>
      <c r="K92" s="108"/>
      <c r="L92" s="108"/>
      <c r="M92" s="108"/>
      <c r="N92" s="108"/>
    </row>
    <row r="93" spans="1:14" x14ac:dyDescent="0.25">
      <c r="B93" s="111"/>
      <c r="C93" s="112"/>
      <c r="D93" s="112"/>
      <c r="E93" s="112"/>
      <c r="F93" s="112"/>
      <c r="G93" s="112"/>
      <c r="H93" s="112"/>
      <c r="I93" s="112"/>
      <c r="J93" s="112"/>
      <c r="K93" s="112"/>
      <c r="L93" s="112"/>
      <c r="M93" s="112"/>
      <c r="N93" s="112"/>
    </row>
    <row r="94" spans="1:14" x14ac:dyDescent="0.25">
      <c r="B94" s="113"/>
      <c r="C94" s="114"/>
      <c r="D94" s="114"/>
      <c r="E94" s="114"/>
      <c r="F94" s="114"/>
      <c r="G94" s="114"/>
      <c r="H94" s="114"/>
      <c r="I94" s="114"/>
      <c r="J94" s="114"/>
      <c r="K94" s="114"/>
      <c r="L94" s="114"/>
      <c r="M94" s="114"/>
      <c r="N94" s="114"/>
    </row>
    <row r="95" spans="1:14" x14ac:dyDescent="0.25">
      <c r="B95" s="113"/>
      <c r="C95" s="114"/>
      <c r="D95" s="114"/>
      <c r="E95" s="114"/>
      <c r="F95" s="114"/>
      <c r="G95" s="114"/>
      <c r="H95" s="114"/>
      <c r="I95" s="114"/>
      <c r="J95" s="114"/>
      <c r="K95" s="114"/>
      <c r="L95" s="114"/>
      <c r="M95" s="114"/>
      <c r="N95" s="114"/>
    </row>
    <row r="96" spans="1:14" x14ac:dyDescent="0.25">
      <c r="B96" s="113"/>
      <c r="C96" s="114"/>
      <c r="D96" s="114"/>
      <c r="E96" s="114"/>
      <c r="F96" s="114"/>
      <c r="G96" s="114"/>
      <c r="H96" s="114"/>
      <c r="I96" s="114"/>
      <c r="J96" s="114"/>
      <c r="K96" s="114"/>
      <c r="L96" s="114"/>
      <c r="M96" s="114"/>
      <c r="N96" s="114"/>
    </row>
    <row r="97" spans="2:14" x14ac:dyDescent="0.25">
      <c r="B97" s="115"/>
      <c r="C97" s="116"/>
      <c r="D97" s="116"/>
      <c r="E97" s="116"/>
      <c r="F97" s="116"/>
      <c r="G97" s="116"/>
      <c r="H97" s="116"/>
      <c r="I97" s="116"/>
      <c r="J97" s="116"/>
      <c r="K97" s="116"/>
      <c r="L97" s="116"/>
      <c r="M97" s="116"/>
      <c r="N97" s="116"/>
    </row>
  </sheetData>
  <mergeCells count="34">
    <mergeCell ref="B79:N83"/>
    <mergeCell ref="A85:N85"/>
    <mergeCell ref="B86:N90"/>
    <mergeCell ref="A92:N92"/>
    <mergeCell ref="B93:N97"/>
    <mergeCell ref="A78:N78"/>
    <mergeCell ref="A46:N46"/>
    <mergeCell ref="B47:N51"/>
    <mergeCell ref="A53:N53"/>
    <mergeCell ref="B54:N58"/>
    <mergeCell ref="A60:N60"/>
    <mergeCell ref="B61:N65"/>
    <mergeCell ref="A67:N67"/>
    <mergeCell ref="A68:N68"/>
    <mergeCell ref="B69:N69"/>
    <mergeCell ref="A71:N71"/>
    <mergeCell ref="B72:N76"/>
    <mergeCell ref="B40:N44"/>
    <mergeCell ref="B8:N12"/>
    <mergeCell ref="A14:N14"/>
    <mergeCell ref="B15:N19"/>
    <mergeCell ref="A21:N21"/>
    <mergeCell ref="B22:N26"/>
    <mergeCell ref="A28:N28"/>
    <mergeCell ref="B29:N33"/>
    <mergeCell ref="A35:N35"/>
    <mergeCell ref="A36:N36"/>
    <mergeCell ref="B37:N37"/>
    <mergeCell ref="A39:N39"/>
    <mergeCell ref="A3:N3"/>
    <mergeCell ref="A4:N4"/>
    <mergeCell ref="A1:N1"/>
    <mergeCell ref="B5:N5"/>
    <mergeCell ref="A7:N7"/>
  </mergeCells>
  <pageMargins left="0.51181102362204722" right="0.51181102362204722" top="0.35433070866141736" bottom="0.35433070866141736"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N92"/>
  <sheetViews>
    <sheetView topLeftCell="A44" zoomScale="115" zoomScaleNormal="115" workbookViewId="0">
      <selection activeCell="A5" sqref="A5:K9"/>
    </sheetView>
  </sheetViews>
  <sheetFormatPr defaultRowHeight="14.25" x14ac:dyDescent="0.2"/>
  <cols>
    <col min="1" max="1" width="10.42578125" style="1" customWidth="1"/>
    <col min="2" max="2" width="18.85546875" style="1" customWidth="1"/>
    <col min="3" max="5" width="18.85546875" style="1" hidden="1" customWidth="1"/>
    <col min="6" max="8" width="16.42578125" style="1" customWidth="1"/>
    <col min="9" max="10" width="22.28515625" style="1" customWidth="1"/>
    <col min="11" max="11" width="12.7109375" style="1" customWidth="1"/>
    <col min="12" max="13" width="9.140625" style="1" hidden="1" customWidth="1"/>
    <col min="14" max="14" width="13.28515625" style="1" hidden="1" customWidth="1"/>
    <col min="15" max="16384" width="9.140625" style="1"/>
  </cols>
  <sheetData>
    <row r="1" spans="1:12" ht="35.25" customHeight="1" x14ac:dyDescent="0.2">
      <c r="A1" s="109" t="s">
        <v>26</v>
      </c>
      <c r="B1" s="109"/>
      <c r="C1" s="109"/>
      <c r="D1" s="109"/>
      <c r="E1" s="109"/>
      <c r="F1" s="109"/>
      <c r="G1" s="109"/>
      <c r="H1" s="109"/>
      <c r="I1" s="109"/>
      <c r="J1" s="109"/>
      <c r="K1" s="109"/>
      <c r="L1" s="1">
        <v>1</v>
      </c>
    </row>
    <row r="2" spans="1:12" x14ac:dyDescent="0.2">
      <c r="L2" s="1">
        <v>2</v>
      </c>
    </row>
    <row r="3" spans="1:12" ht="24" customHeight="1" x14ac:dyDescent="0.25">
      <c r="A3" s="120"/>
      <c r="B3" s="120"/>
      <c r="C3" s="120"/>
      <c r="D3" s="120"/>
      <c r="E3" s="120"/>
      <c r="F3" s="120"/>
      <c r="G3" s="120"/>
      <c r="H3" s="120"/>
      <c r="I3" s="120"/>
      <c r="J3" s="120"/>
      <c r="K3" s="120"/>
      <c r="L3" s="1">
        <v>3</v>
      </c>
    </row>
    <row r="4" spans="1:12" x14ac:dyDescent="0.2">
      <c r="A4" s="121"/>
      <c r="B4" s="121"/>
      <c r="C4" s="121"/>
      <c r="D4" s="121"/>
      <c r="E4" s="121"/>
      <c r="F4" s="121"/>
      <c r="G4" s="121"/>
      <c r="H4" s="121"/>
      <c r="I4" s="121"/>
      <c r="J4" s="121"/>
      <c r="K4" s="121"/>
      <c r="L4" s="1">
        <v>4</v>
      </c>
    </row>
    <row r="5" spans="1:12" x14ac:dyDescent="0.2">
      <c r="A5" s="138" t="s">
        <v>335</v>
      </c>
      <c r="B5" s="138"/>
      <c r="C5" s="138"/>
      <c r="D5" s="138"/>
      <c r="E5" s="138"/>
      <c r="F5" s="138"/>
      <c r="G5" s="138"/>
      <c r="H5" s="138"/>
      <c r="I5" s="138"/>
      <c r="J5" s="138"/>
      <c r="K5" s="138"/>
      <c r="L5" s="1">
        <v>5</v>
      </c>
    </row>
    <row r="6" spans="1:12" x14ac:dyDescent="0.2">
      <c r="A6" s="138"/>
      <c r="B6" s="138"/>
      <c r="C6" s="138"/>
      <c r="D6" s="138"/>
      <c r="E6" s="138"/>
      <c r="F6" s="138"/>
      <c r="G6" s="138"/>
      <c r="H6" s="138"/>
      <c r="I6" s="138"/>
      <c r="J6" s="138"/>
      <c r="K6" s="138"/>
    </row>
    <row r="7" spans="1:12" x14ac:dyDescent="0.2">
      <c r="A7" s="138"/>
      <c r="B7" s="138"/>
      <c r="C7" s="138"/>
      <c r="D7" s="138"/>
      <c r="E7" s="138"/>
      <c r="F7" s="138"/>
      <c r="G7" s="138"/>
      <c r="H7" s="138"/>
      <c r="I7" s="138"/>
      <c r="J7" s="138"/>
      <c r="K7" s="138"/>
    </row>
    <row r="8" spans="1:12" x14ac:dyDescent="0.2">
      <c r="A8" s="138"/>
      <c r="B8" s="138"/>
      <c r="C8" s="138"/>
      <c r="D8" s="138"/>
      <c r="E8" s="138"/>
      <c r="F8" s="138"/>
      <c r="G8" s="138"/>
      <c r="H8" s="138"/>
      <c r="I8" s="138"/>
      <c r="J8" s="138"/>
      <c r="K8" s="138"/>
    </row>
    <row r="9" spans="1:12" x14ac:dyDescent="0.2">
      <c r="A9" s="138"/>
      <c r="B9" s="138"/>
      <c r="C9" s="138"/>
      <c r="D9" s="138"/>
      <c r="E9" s="138"/>
      <c r="F9" s="138"/>
      <c r="G9" s="138"/>
      <c r="H9" s="138"/>
      <c r="I9" s="138"/>
      <c r="J9" s="138"/>
      <c r="K9" s="138"/>
    </row>
    <row r="10" spans="1:12" x14ac:dyDescent="0.2">
      <c r="A10" s="139" t="s">
        <v>284</v>
      </c>
      <c r="B10" s="139"/>
      <c r="C10" s="139"/>
      <c r="D10" s="139"/>
      <c r="E10" s="139"/>
      <c r="F10" s="139"/>
      <c r="G10" s="139"/>
      <c r="H10" s="139"/>
      <c r="I10" s="139"/>
      <c r="J10" s="139"/>
      <c r="K10" s="139"/>
    </row>
    <row r="11" spans="1:12" x14ac:dyDescent="0.2">
      <c r="A11" s="139"/>
      <c r="B11" s="139"/>
      <c r="C11" s="139"/>
      <c r="D11" s="139"/>
      <c r="E11" s="139"/>
      <c r="F11" s="139"/>
      <c r="G11" s="139"/>
      <c r="H11" s="139"/>
      <c r="I11" s="139"/>
      <c r="J11" s="139"/>
      <c r="K11" s="139"/>
    </row>
    <row r="37" spans="1:14" ht="46.5" customHeight="1" x14ac:dyDescent="0.2">
      <c r="A37" s="122" t="s">
        <v>159</v>
      </c>
      <c r="B37" s="123"/>
      <c r="C37" s="123"/>
      <c r="D37" s="123"/>
      <c r="E37" s="123"/>
      <c r="F37" s="123"/>
      <c r="G37" s="124"/>
      <c r="H37" s="125"/>
      <c r="I37" s="125"/>
      <c r="J37" s="125"/>
      <c r="K37" s="126"/>
    </row>
    <row r="39" spans="1:14" ht="20.25" x14ac:dyDescent="0.3">
      <c r="A39" s="117" t="s">
        <v>158</v>
      </c>
      <c r="B39" s="118"/>
      <c r="C39" s="118"/>
      <c r="D39" s="118"/>
      <c r="E39" s="118"/>
      <c r="F39" s="118"/>
      <c r="G39" s="118"/>
      <c r="H39" s="118"/>
      <c r="I39" s="118"/>
      <c r="J39" s="119"/>
      <c r="K39" s="2">
        <f>K83</f>
        <v>-0.25</v>
      </c>
    </row>
    <row r="40" spans="1:14" ht="30" x14ac:dyDescent="0.25">
      <c r="A40" s="3" t="s">
        <v>27</v>
      </c>
      <c r="B40" s="3" t="s">
        <v>28</v>
      </c>
      <c r="C40" s="3"/>
      <c r="D40" s="3"/>
      <c r="E40" s="3"/>
      <c r="F40" s="4" t="s">
        <v>29</v>
      </c>
      <c r="G40" s="4" t="s">
        <v>30</v>
      </c>
      <c r="H40" s="4" t="s">
        <v>31</v>
      </c>
      <c r="I40" s="4" t="s">
        <v>32</v>
      </c>
      <c r="J40" s="4" t="s">
        <v>33</v>
      </c>
      <c r="K40" s="3" t="s">
        <v>34</v>
      </c>
      <c r="L40" s="5" t="s">
        <v>155</v>
      </c>
      <c r="M40" s="5" t="s">
        <v>156</v>
      </c>
      <c r="N40" s="6" t="s">
        <v>157</v>
      </c>
    </row>
    <row r="41" spans="1:14" ht="293.25" x14ac:dyDescent="0.2">
      <c r="A41" s="140" t="s">
        <v>19</v>
      </c>
      <c r="B41" s="7" t="s">
        <v>285</v>
      </c>
      <c r="C41" s="141">
        <v>0.1588</v>
      </c>
      <c r="D41" s="142">
        <f>SUM(N41:N47)/C41</f>
        <v>-0.25</v>
      </c>
      <c r="E41" s="142">
        <v>1</v>
      </c>
      <c r="F41" s="8" t="s">
        <v>286</v>
      </c>
      <c r="G41" s="8" t="s">
        <v>35</v>
      </c>
      <c r="H41" s="8" t="s">
        <v>36</v>
      </c>
      <c r="I41" s="8" t="s">
        <v>37</v>
      </c>
      <c r="J41" s="8" t="s">
        <v>360</v>
      </c>
      <c r="K41" s="9"/>
      <c r="L41" s="10">
        <v>8.6099999999999996E-2</v>
      </c>
      <c r="M41" s="11">
        <f>K41</f>
        <v>0</v>
      </c>
      <c r="N41" s="11">
        <f>C$41*L41*(M41-1)*0.25</f>
        <v>-3.4181699999999999E-3</v>
      </c>
    </row>
    <row r="42" spans="1:14" ht="165.75" x14ac:dyDescent="0.2">
      <c r="A42" s="140"/>
      <c r="B42" s="7" t="s">
        <v>287</v>
      </c>
      <c r="C42" s="141"/>
      <c r="D42" s="142"/>
      <c r="E42" s="142"/>
      <c r="F42" s="8" t="s">
        <v>38</v>
      </c>
      <c r="G42" s="12" t="s">
        <v>39</v>
      </c>
      <c r="H42" s="12" t="s">
        <v>40</v>
      </c>
      <c r="I42" s="12" t="s">
        <v>41</v>
      </c>
      <c r="J42" s="12" t="s">
        <v>288</v>
      </c>
      <c r="K42" s="9"/>
      <c r="L42" s="13">
        <v>9.6100000000000005E-2</v>
      </c>
      <c r="M42" s="11">
        <f t="shared" ref="M42:M82" si="0">K42</f>
        <v>0</v>
      </c>
      <c r="N42" s="11">
        <f t="shared" ref="N42:N47" si="1">C$41*L42*(M42-1)*0.25</f>
        <v>-3.8151700000000001E-3</v>
      </c>
    </row>
    <row r="43" spans="1:14" ht="204" x14ac:dyDescent="0.2">
      <c r="A43" s="140"/>
      <c r="B43" s="7" t="s">
        <v>289</v>
      </c>
      <c r="C43" s="141"/>
      <c r="D43" s="142"/>
      <c r="E43" s="142"/>
      <c r="F43" s="8" t="s">
        <v>290</v>
      </c>
      <c r="G43" s="12" t="s">
        <v>291</v>
      </c>
      <c r="H43" s="12" t="s">
        <v>292</v>
      </c>
      <c r="I43" s="12" t="s">
        <v>42</v>
      </c>
      <c r="J43" s="12" t="s">
        <v>293</v>
      </c>
      <c r="K43" s="9"/>
      <c r="L43" s="13">
        <v>0.1542</v>
      </c>
      <c r="M43" s="11">
        <f t="shared" si="0"/>
        <v>0</v>
      </c>
      <c r="N43" s="11">
        <f t="shared" si="1"/>
        <v>-6.1217399999999996E-3</v>
      </c>
    </row>
    <row r="44" spans="1:14" ht="357" x14ac:dyDescent="0.2">
      <c r="A44" s="140"/>
      <c r="B44" s="7" t="s">
        <v>43</v>
      </c>
      <c r="C44" s="141"/>
      <c r="D44" s="142"/>
      <c r="E44" s="142"/>
      <c r="F44" s="8" t="s">
        <v>44</v>
      </c>
      <c r="G44" s="12" t="s">
        <v>343</v>
      </c>
      <c r="H44" s="12" t="s">
        <v>342</v>
      </c>
      <c r="I44" s="12" t="s">
        <v>45</v>
      </c>
      <c r="J44" s="14" t="s">
        <v>46</v>
      </c>
      <c r="K44" s="9"/>
      <c r="L44" s="13">
        <v>0.1704</v>
      </c>
      <c r="M44" s="11">
        <f t="shared" si="0"/>
        <v>0</v>
      </c>
      <c r="N44" s="11">
        <f t="shared" si="1"/>
        <v>-6.76488E-3</v>
      </c>
    </row>
    <row r="45" spans="1:14" ht="267.75" x14ac:dyDescent="0.2">
      <c r="A45" s="140"/>
      <c r="B45" s="7" t="s">
        <v>47</v>
      </c>
      <c r="C45" s="141"/>
      <c r="D45" s="142"/>
      <c r="E45" s="142"/>
      <c r="F45" s="8" t="s">
        <v>48</v>
      </c>
      <c r="G45" s="12" t="s">
        <v>49</v>
      </c>
      <c r="H45" s="12" t="s">
        <v>50</v>
      </c>
      <c r="I45" s="12" t="s">
        <v>51</v>
      </c>
      <c r="J45" s="12" t="s">
        <v>294</v>
      </c>
      <c r="K45" s="9"/>
      <c r="L45" s="13">
        <v>0.14899999999999999</v>
      </c>
      <c r="M45" s="11">
        <f t="shared" si="0"/>
        <v>0</v>
      </c>
      <c r="N45" s="11">
        <f t="shared" si="1"/>
        <v>-5.9152999999999992E-3</v>
      </c>
    </row>
    <row r="46" spans="1:14" ht="267.75" x14ac:dyDescent="0.2">
      <c r="A46" s="140"/>
      <c r="B46" s="7" t="s">
        <v>52</v>
      </c>
      <c r="C46" s="141"/>
      <c r="D46" s="142"/>
      <c r="E46" s="142"/>
      <c r="F46" s="8" t="s">
        <v>295</v>
      </c>
      <c r="G46" s="12" t="s">
        <v>296</v>
      </c>
      <c r="H46" s="12" t="s">
        <v>297</v>
      </c>
      <c r="I46" s="12" t="s">
        <v>53</v>
      </c>
      <c r="J46" s="8" t="s">
        <v>298</v>
      </c>
      <c r="K46" s="9"/>
      <c r="L46" s="10">
        <v>0.1734</v>
      </c>
      <c r="M46" s="11">
        <f t="shared" si="0"/>
        <v>0</v>
      </c>
      <c r="N46" s="11">
        <f t="shared" si="1"/>
        <v>-6.8839799999999996E-3</v>
      </c>
    </row>
    <row r="47" spans="1:14" ht="229.5" x14ac:dyDescent="0.2">
      <c r="A47" s="140"/>
      <c r="B47" s="7" t="s">
        <v>54</v>
      </c>
      <c r="C47" s="141"/>
      <c r="D47" s="142"/>
      <c r="E47" s="142"/>
      <c r="F47" s="8" t="s">
        <v>55</v>
      </c>
      <c r="G47" s="12" t="s">
        <v>56</v>
      </c>
      <c r="H47" s="12" t="s">
        <v>57</v>
      </c>
      <c r="I47" s="12" t="s">
        <v>300</v>
      </c>
      <c r="J47" s="12" t="s">
        <v>299</v>
      </c>
      <c r="K47" s="9"/>
      <c r="L47" s="13">
        <v>0.17080000000000001</v>
      </c>
      <c r="M47" s="11">
        <f t="shared" si="0"/>
        <v>0</v>
      </c>
      <c r="N47" s="11">
        <f t="shared" si="1"/>
        <v>-6.7807600000000003E-3</v>
      </c>
    </row>
    <row r="48" spans="1:14" ht="191.25" x14ac:dyDescent="0.2">
      <c r="A48" s="143" t="s">
        <v>20</v>
      </c>
      <c r="B48" s="15" t="s">
        <v>58</v>
      </c>
      <c r="C48" s="149">
        <v>0.1366</v>
      </c>
      <c r="D48" s="134">
        <f>SUM(N48:N53)/C48</f>
        <v>-0.25</v>
      </c>
      <c r="E48" s="134">
        <v>1</v>
      </c>
      <c r="F48" s="8" t="s">
        <v>59</v>
      </c>
      <c r="G48" s="12" t="s">
        <v>60</v>
      </c>
      <c r="H48" s="12" t="s">
        <v>61</v>
      </c>
      <c r="I48" s="12" t="s">
        <v>62</v>
      </c>
      <c r="J48" s="8" t="s">
        <v>301</v>
      </c>
      <c r="K48" s="16"/>
      <c r="L48" s="17">
        <v>0.1517</v>
      </c>
      <c r="M48" s="11">
        <f t="shared" si="0"/>
        <v>0</v>
      </c>
      <c r="N48" s="11">
        <f>C$48*L48*(M48-1)*0.25</f>
        <v>-5.1805549999999999E-3</v>
      </c>
    </row>
    <row r="49" spans="1:14" ht="242.25" x14ac:dyDescent="0.2">
      <c r="A49" s="143"/>
      <c r="B49" s="18" t="s">
        <v>63</v>
      </c>
      <c r="C49" s="149"/>
      <c r="D49" s="134"/>
      <c r="E49" s="134"/>
      <c r="F49" s="8" t="s">
        <v>64</v>
      </c>
      <c r="G49" s="12" t="s">
        <v>65</v>
      </c>
      <c r="H49" s="12" t="s">
        <v>66</v>
      </c>
      <c r="I49" s="12" t="s">
        <v>67</v>
      </c>
      <c r="J49" s="12" t="s">
        <v>68</v>
      </c>
      <c r="K49" s="16"/>
      <c r="L49" s="17">
        <v>0.16819999999999999</v>
      </c>
      <c r="M49" s="11">
        <f t="shared" si="0"/>
        <v>0</v>
      </c>
      <c r="N49" s="11">
        <f t="shared" ref="N49:N53" si="2">C$48*L49*(M49-1)*0.25</f>
        <v>-5.7440299999999998E-3</v>
      </c>
    </row>
    <row r="50" spans="1:14" ht="215.25" customHeight="1" x14ac:dyDescent="0.2">
      <c r="A50" s="143"/>
      <c r="B50" s="18" t="s">
        <v>69</v>
      </c>
      <c r="C50" s="149"/>
      <c r="D50" s="134"/>
      <c r="E50" s="134"/>
      <c r="F50" s="8" t="s">
        <v>70</v>
      </c>
      <c r="G50" s="12" t="s">
        <v>302</v>
      </c>
      <c r="H50" s="12" t="s">
        <v>303</v>
      </c>
      <c r="I50" s="12" t="s">
        <v>304</v>
      </c>
      <c r="J50" s="12" t="s">
        <v>305</v>
      </c>
      <c r="K50" s="16"/>
      <c r="L50" s="19">
        <v>0.16039999999999999</v>
      </c>
      <c r="M50" s="11">
        <f t="shared" si="0"/>
        <v>0</v>
      </c>
      <c r="N50" s="11">
        <f t="shared" si="2"/>
        <v>-5.4776599999999996E-3</v>
      </c>
    </row>
    <row r="51" spans="1:14" ht="210" customHeight="1" x14ac:dyDescent="0.2">
      <c r="A51" s="143"/>
      <c r="B51" s="15" t="s">
        <v>71</v>
      </c>
      <c r="C51" s="149"/>
      <c r="D51" s="134"/>
      <c r="E51" s="134"/>
      <c r="F51" s="20" t="s">
        <v>72</v>
      </c>
      <c r="G51" s="12" t="s">
        <v>306</v>
      </c>
      <c r="H51" s="12" t="s">
        <v>307</v>
      </c>
      <c r="I51" s="12" t="s">
        <v>308</v>
      </c>
      <c r="J51" s="12" t="s">
        <v>309</v>
      </c>
      <c r="K51" s="16"/>
      <c r="L51" s="19">
        <v>0.15959999999999999</v>
      </c>
      <c r="M51" s="11">
        <f t="shared" si="0"/>
        <v>0</v>
      </c>
      <c r="N51" s="11">
        <f t="shared" si="2"/>
        <v>-5.4503399999999997E-3</v>
      </c>
    </row>
    <row r="52" spans="1:14" ht="229.5" x14ac:dyDescent="0.2">
      <c r="A52" s="143"/>
      <c r="B52" s="15" t="s">
        <v>73</v>
      </c>
      <c r="C52" s="149"/>
      <c r="D52" s="134"/>
      <c r="E52" s="134"/>
      <c r="F52" s="8" t="s">
        <v>74</v>
      </c>
      <c r="G52" s="8" t="s">
        <v>75</v>
      </c>
      <c r="H52" s="8" t="s">
        <v>76</v>
      </c>
      <c r="I52" s="8" t="s">
        <v>77</v>
      </c>
      <c r="J52" s="8" t="s">
        <v>78</v>
      </c>
      <c r="K52" s="16"/>
      <c r="L52" s="17">
        <v>0.19689999999999999</v>
      </c>
      <c r="M52" s="11">
        <f t="shared" si="0"/>
        <v>0</v>
      </c>
      <c r="N52" s="11">
        <f t="shared" si="2"/>
        <v>-6.724135E-3</v>
      </c>
    </row>
    <row r="53" spans="1:14" ht="306" x14ac:dyDescent="0.2">
      <c r="A53" s="143"/>
      <c r="B53" s="18" t="s">
        <v>79</v>
      </c>
      <c r="C53" s="149"/>
      <c r="D53" s="134"/>
      <c r="E53" s="134"/>
      <c r="F53" s="8" t="s">
        <v>80</v>
      </c>
      <c r="G53" s="12" t="s">
        <v>81</v>
      </c>
      <c r="H53" s="12" t="s">
        <v>310</v>
      </c>
      <c r="I53" s="12" t="s">
        <v>311</v>
      </c>
      <c r="J53" s="8" t="s">
        <v>312</v>
      </c>
      <c r="K53" s="16"/>
      <c r="L53" s="19">
        <v>0.16320000000000001</v>
      </c>
      <c r="M53" s="11">
        <f t="shared" si="0"/>
        <v>0</v>
      </c>
      <c r="N53" s="11">
        <f t="shared" si="2"/>
        <v>-5.5732800000000008E-3</v>
      </c>
    </row>
    <row r="54" spans="1:14" ht="127.5" x14ac:dyDescent="0.2">
      <c r="A54" s="144" t="s">
        <v>21</v>
      </c>
      <c r="B54" s="21" t="s">
        <v>82</v>
      </c>
      <c r="C54" s="135">
        <v>0.1381</v>
      </c>
      <c r="D54" s="136">
        <f>SUM(N54:N59)/C54</f>
        <v>-0.25</v>
      </c>
      <c r="E54" s="136">
        <v>1</v>
      </c>
      <c r="F54" s="8" t="s">
        <v>314</v>
      </c>
      <c r="G54" s="12" t="s">
        <v>83</v>
      </c>
      <c r="H54" s="12" t="s">
        <v>84</v>
      </c>
      <c r="I54" s="12" t="s">
        <v>315</v>
      </c>
      <c r="J54" s="8" t="s">
        <v>316</v>
      </c>
      <c r="K54" s="16"/>
      <c r="L54" s="22">
        <v>0.14069999999999999</v>
      </c>
      <c r="M54" s="11">
        <f t="shared" si="0"/>
        <v>0</v>
      </c>
      <c r="N54" s="11">
        <f>C$54*L54*(M54-1)*0.25</f>
        <v>-4.8576675000000001E-3</v>
      </c>
    </row>
    <row r="55" spans="1:14" ht="242.25" x14ac:dyDescent="0.2">
      <c r="A55" s="144"/>
      <c r="B55" s="21" t="s">
        <v>85</v>
      </c>
      <c r="C55" s="135"/>
      <c r="D55" s="136"/>
      <c r="E55" s="136"/>
      <c r="F55" s="8" t="s">
        <v>86</v>
      </c>
      <c r="G55" s="12" t="s">
        <v>87</v>
      </c>
      <c r="H55" s="12" t="s">
        <v>317</v>
      </c>
      <c r="I55" s="12" t="s">
        <v>318</v>
      </c>
      <c r="J55" s="12" t="s">
        <v>319</v>
      </c>
      <c r="K55" s="16"/>
      <c r="L55" s="22">
        <v>0.13569999999999999</v>
      </c>
      <c r="M55" s="11">
        <f t="shared" si="0"/>
        <v>0</v>
      </c>
      <c r="N55" s="11">
        <f t="shared" ref="N55:N59" si="3">C$54*L55*(M55-1)*0.25</f>
        <v>-4.6850424999999992E-3</v>
      </c>
    </row>
    <row r="56" spans="1:14" ht="127.5" x14ac:dyDescent="0.2">
      <c r="A56" s="144"/>
      <c r="B56" s="21" t="s">
        <v>88</v>
      </c>
      <c r="C56" s="135"/>
      <c r="D56" s="136"/>
      <c r="E56" s="136"/>
      <c r="F56" s="8" t="s">
        <v>89</v>
      </c>
      <c r="G56" s="8" t="s">
        <v>90</v>
      </c>
      <c r="H56" s="8" t="s">
        <v>91</v>
      </c>
      <c r="I56" s="8" t="s">
        <v>92</v>
      </c>
      <c r="J56" s="12" t="s">
        <v>93</v>
      </c>
      <c r="K56" s="16"/>
      <c r="L56" s="22">
        <v>0.1608</v>
      </c>
      <c r="M56" s="11">
        <f t="shared" si="0"/>
        <v>0</v>
      </c>
      <c r="N56" s="11">
        <f t="shared" si="3"/>
        <v>-5.5516200000000002E-3</v>
      </c>
    </row>
    <row r="57" spans="1:14" ht="165.75" x14ac:dyDescent="0.2">
      <c r="A57" s="144"/>
      <c r="B57" s="21" t="s">
        <v>94</v>
      </c>
      <c r="C57" s="135"/>
      <c r="D57" s="136"/>
      <c r="E57" s="136"/>
      <c r="F57" s="8" t="s">
        <v>95</v>
      </c>
      <c r="G57" s="12" t="s">
        <v>96</v>
      </c>
      <c r="H57" s="8" t="s">
        <v>336</v>
      </c>
      <c r="I57" s="8" t="s">
        <v>337</v>
      </c>
      <c r="J57" s="8" t="s">
        <v>338</v>
      </c>
      <c r="K57" s="16"/>
      <c r="L57" s="22">
        <v>0.17280000000000001</v>
      </c>
      <c r="M57" s="11">
        <f t="shared" si="0"/>
        <v>0</v>
      </c>
      <c r="N57" s="11">
        <f t="shared" si="3"/>
        <v>-5.9659200000000004E-3</v>
      </c>
    </row>
    <row r="58" spans="1:14" ht="140.25" x14ac:dyDescent="0.2">
      <c r="A58" s="144"/>
      <c r="B58" s="21" t="s">
        <v>97</v>
      </c>
      <c r="C58" s="135"/>
      <c r="D58" s="136"/>
      <c r="E58" s="136"/>
      <c r="F58" s="8" t="s">
        <v>320</v>
      </c>
      <c r="G58" s="12" t="s">
        <v>321</v>
      </c>
      <c r="H58" s="12" t="s">
        <v>98</v>
      </c>
      <c r="I58" s="23" t="s">
        <v>322</v>
      </c>
      <c r="J58" s="24" t="s">
        <v>323</v>
      </c>
      <c r="K58" s="16"/>
      <c r="L58" s="22">
        <v>0.21909999999999999</v>
      </c>
      <c r="M58" s="11">
        <f t="shared" si="0"/>
        <v>0</v>
      </c>
      <c r="N58" s="11">
        <f t="shared" si="3"/>
        <v>-7.5644275E-3</v>
      </c>
    </row>
    <row r="59" spans="1:14" ht="178.5" x14ac:dyDescent="0.2">
      <c r="A59" s="144"/>
      <c r="B59" s="21" t="s">
        <v>99</v>
      </c>
      <c r="C59" s="135"/>
      <c r="D59" s="136"/>
      <c r="E59" s="136"/>
      <c r="F59" s="8" t="s">
        <v>100</v>
      </c>
      <c r="G59" s="12" t="s">
        <v>101</v>
      </c>
      <c r="H59" s="12" t="s">
        <v>102</v>
      </c>
      <c r="I59" s="8" t="s">
        <v>324</v>
      </c>
      <c r="J59" s="8" t="s">
        <v>325</v>
      </c>
      <c r="K59" s="16"/>
      <c r="L59" s="22">
        <v>0.1709</v>
      </c>
      <c r="M59" s="11">
        <f t="shared" si="0"/>
        <v>0</v>
      </c>
      <c r="N59" s="11">
        <f t="shared" si="3"/>
        <v>-5.9003225000000001E-3</v>
      </c>
    </row>
    <row r="60" spans="1:14" ht="178.5" x14ac:dyDescent="0.2">
      <c r="A60" s="145" t="s">
        <v>103</v>
      </c>
      <c r="B60" s="25" t="s">
        <v>104</v>
      </c>
      <c r="C60" s="131">
        <v>0.13300000000000001</v>
      </c>
      <c r="D60" s="132">
        <f>SUM(N60:N62)/C60</f>
        <v>-0.25</v>
      </c>
      <c r="E60" s="132">
        <v>1</v>
      </c>
      <c r="F60" s="8" t="s">
        <v>326</v>
      </c>
      <c r="G60" s="8" t="s">
        <v>327</v>
      </c>
      <c r="H60" s="8" t="s">
        <v>105</v>
      </c>
      <c r="I60" s="8" t="s">
        <v>328</v>
      </c>
      <c r="J60" s="8" t="s">
        <v>329</v>
      </c>
      <c r="K60" s="9"/>
      <c r="L60" s="26">
        <v>0.41070000000000001</v>
      </c>
      <c r="M60" s="11">
        <f t="shared" si="0"/>
        <v>0</v>
      </c>
      <c r="N60" s="11">
        <f>C$60*L60*(M60-1)*0.25</f>
        <v>-1.3655775E-2</v>
      </c>
    </row>
    <row r="61" spans="1:14" ht="153" x14ac:dyDescent="0.2">
      <c r="A61" s="145"/>
      <c r="B61" s="25" t="s">
        <v>106</v>
      </c>
      <c r="C61" s="131"/>
      <c r="D61" s="132"/>
      <c r="E61" s="132"/>
      <c r="F61" s="8" t="s">
        <v>330</v>
      </c>
      <c r="G61" s="12" t="s">
        <v>331</v>
      </c>
      <c r="H61" s="12" t="s">
        <v>332</v>
      </c>
      <c r="I61" s="8" t="s">
        <v>333</v>
      </c>
      <c r="J61" s="8" t="s">
        <v>334</v>
      </c>
      <c r="K61" s="9"/>
      <c r="L61" s="26">
        <v>0.27379999999999999</v>
      </c>
      <c r="M61" s="11">
        <f t="shared" si="0"/>
        <v>0</v>
      </c>
      <c r="N61" s="11">
        <f t="shared" ref="N61:N62" si="4">C$60*L61*(M61-1)*0.25</f>
        <v>-9.1038500000000001E-3</v>
      </c>
    </row>
    <row r="62" spans="1:14" ht="127.5" x14ac:dyDescent="0.2">
      <c r="A62" s="145"/>
      <c r="B62" s="25" t="s">
        <v>107</v>
      </c>
      <c r="C62" s="131"/>
      <c r="D62" s="132"/>
      <c r="E62" s="132"/>
      <c r="F62" s="8" t="s">
        <v>108</v>
      </c>
      <c r="G62" s="12" t="s">
        <v>109</v>
      </c>
      <c r="H62" s="12" t="s">
        <v>110</v>
      </c>
      <c r="I62" s="8" t="s">
        <v>339</v>
      </c>
      <c r="J62" s="8" t="s">
        <v>340</v>
      </c>
      <c r="K62" s="9"/>
      <c r="L62" s="26">
        <v>0.3155</v>
      </c>
      <c r="M62" s="11">
        <f t="shared" si="0"/>
        <v>0</v>
      </c>
      <c r="N62" s="11">
        <f t="shared" si="4"/>
        <v>-1.0490375000000001E-2</v>
      </c>
    </row>
    <row r="63" spans="1:14" ht="255" x14ac:dyDescent="0.2">
      <c r="A63" s="146" t="s">
        <v>22</v>
      </c>
      <c r="B63" s="27" t="s">
        <v>111</v>
      </c>
      <c r="C63" s="133">
        <v>0.1404</v>
      </c>
      <c r="D63" s="148">
        <f>SUM(N63:N70)/C63</f>
        <v>-0.24999999999999994</v>
      </c>
      <c r="E63" s="148">
        <v>1</v>
      </c>
      <c r="F63" s="8" t="s">
        <v>341</v>
      </c>
      <c r="G63" s="8" t="s">
        <v>353</v>
      </c>
      <c r="H63" s="8" t="s">
        <v>354</v>
      </c>
      <c r="I63" s="8" t="s">
        <v>355</v>
      </c>
      <c r="J63" s="8" t="s">
        <v>356</v>
      </c>
      <c r="K63" s="9"/>
      <c r="L63" s="28">
        <v>0.2041</v>
      </c>
      <c r="M63" s="11">
        <f t="shared" si="0"/>
        <v>0</v>
      </c>
      <c r="N63" s="11">
        <f>C$63*L63*(M63-1)*0.25</f>
        <v>-7.1639099999999999E-3</v>
      </c>
    </row>
    <row r="64" spans="1:14" ht="242.25" x14ac:dyDescent="0.2">
      <c r="A64" s="146"/>
      <c r="B64" s="27" t="s">
        <v>112</v>
      </c>
      <c r="C64" s="133"/>
      <c r="D64" s="148"/>
      <c r="E64" s="148"/>
      <c r="F64" s="24" t="s">
        <v>113</v>
      </c>
      <c r="G64" s="24" t="s">
        <v>344</v>
      </c>
      <c r="H64" s="24" t="s">
        <v>345</v>
      </c>
      <c r="I64" s="24" t="s">
        <v>346</v>
      </c>
      <c r="J64" s="24" t="s">
        <v>114</v>
      </c>
      <c r="K64" s="9"/>
      <c r="L64" s="28">
        <v>0.14860000000000001</v>
      </c>
      <c r="M64" s="11">
        <f t="shared" si="0"/>
        <v>0</v>
      </c>
      <c r="N64" s="11">
        <f t="shared" ref="N64:N70" si="5">C$63*L64*(M64-1)*0.25</f>
        <v>-5.2158600000000001E-3</v>
      </c>
    </row>
    <row r="65" spans="1:14" ht="229.5" x14ac:dyDescent="0.2">
      <c r="A65" s="146"/>
      <c r="B65" s="27" t="s">
        <v>115</v>
      </c>
      <c r="C65" s="133"/>
      <c r="D65" s="148"/>
      <c r="E65" s="148"/>
      <c r="F65" s="8" t="s">
        <v>116</v>
      </c>
      <c r="G65" s="12" t="s">
        <v>117</v>
      </c>
      <c r="H65" s="8" t="s">
        <v>118</v>
      </c>
      <c r="I65" s="8" t="s">
        <v>357</v>
      </c>
      <c r="J65" s="8" t="s">
        <v>358</v>
      </c>
      <c r="K65" s="9"/>
      <c r="L65" s="28">
        <v>0.1046</v>
      </c>
      <c r="M65" s="11">
        <f t="shared" si="0"/>
        <v>0</v>
      </c>
      <c r="N65" s="11">
        <f t="shared" si="5"/>
        <v>-3.6714599999999997E-3</v>
      </c>
    </row>
    <row r="66" spans="1:14" ht="127.5" x14ac:dyDescent="0.2">
      <c r="A66" s="146"/>
      <c r="B66" s="27" t="s">
        <v>119</v>
      </c>
      <c r="C66" s="133"/>
      <c r="D66" s="148"/>
      <c r="E66" s="148"/>
      <c r="F66" s="8" t="s">
        <v>120</v>
      </c>
      <c r="G66" s="8" t="s">
        <v>359</v>
      </c>
      <c r="H66" s="8" t="s">
        <v>361</v>
      </c>
      <c r="I66" s="8" t="s">
        <v>363</v>
      </c>
      <c r="J66" s="8" t="s">
        <v>362</v>
      </c>
      <c r="K66" s="9"/>
      <c r="L66" s="28">
        <v>0.10630000000000001</v>
      </c>
      <c r="M66" s="11">
        <f t="shared" si="0"/>
        <v>0</v>
      </c>
      <c r="N66" s="11">
        <f t="shared" si="5"/>
        <v>-3.73113E-3</v>
      </c>
    </row>
    <row r="67" spans="1:14" ht="242.25" x14ac:dyDescent="0.2">
      <c r="A67" s="146"/>
      <c r="B67" s="29" t="s">
        <v>121</v>
      </c>
      <c r="C67" s="133"/>
      <c r="D67" s="148"/>
      <c r="E67" s="148"/>
      <c r="F67" s="8" t="s">
        <v>122</v>
      </c>
      <c r="G67" s="8" t="s">
        <v>347</v>
      </c>
      <c r="H67" s="8" t="s">
        <v>348</v>
      </c>
      <c r="I67" s="8" t="s">
        <v>349</v>
      </c>
      <c r="J67" s="8" t="s">
        <v>123</v>
      </c>
      <c r="K67" s="9"/>
      <c r="L67" s="28">
        <v>0.13900000000000001</v>
      </c>
      <c r="M67" s="11">
        <f t="shared" si="0"/>
        <v>0</v>
      </c>
      <c r="N67" s="11">
        <f t="shared" si="5"/>
        <v>-4.8789000000000003E-3</v>
      </c>
    </row>
    <row r="68" spans="1:14" ht="240.75" customHeight="1" x14ac:dyDescent="0.2">
      <c r="A68" s="146"/>
      <c r="B68" s="27" t="s">
        <v>124</v>
      </c>
      <c r="C68" s="133"/>
      <c r="D68" s="148"/>
      <c r="E68" s="148"/>
      <c r="F68" s="8" t="s">
        <v>125</v>
      </c>
      <c r="G68" s="8" t="s">
        <v>350</v>
      </c>
      <c r="H68" s="8" t="s">
        <v>364</v>
      </c>
      <c r="I68" s="8" t="s">
        <v>407</v>
      </c>
      <c r="J68" s="8" t="s">
        <v>365</v>
      </c>
      <c r="K68" s="9"/>
      <c r="L68" s="28">
        <v>9.7699999999999995E-2</v>
      </c>
      <c r="M68" s="11">
        <f t="shared" si="0"/>
        <v>0</v>
      </c>
      <c r="N68" s="11">
        <f t="shared" si="5"/>
        <v>-3.4292699999999999E-3</v>
      </c>
    </row>
    <row r="69" spans="1:14" ht="242.25" x14ac:dyDescent="0.2">
      <c r="A69" s="146"/>
      <c r="B69" s="29" t="s">
        <v>126</v>
      </c>
      <c r="C69" s="133"/>
      <c r="D69" s="148"/>
      <c r="E69" s="148"/>
      <c r="F69" s="8" t="s">
        <v>127</v>
      </c>
      <c r="G69" s="8" t="s">
        <v>128</v>
      </c>
      <c r="H69" s="8" t="s">
        <v>129</v>
      </c>
      <c r="I69" s="8" t="s">
        <v>313</v>
      </c>
      <c r="J69" s="8" t="s">
        <v>408</v>
      </c>
      <c r="K69" s="9"/>
      <c r="L69" s="28">
        <v>0.10589999999999999</v>
      </c>
      <c r="M69" s="11">
        <f t="shared" si="0"/>
        <v>0</v>
      </c>
      <c r="N69" s="11">
        <f t="shared" si="5"/>
        <v>-3.7170899999999997E-3</v>
      </c>
    </row>
    <row r="70" spans="1:14" ht="178.5" x14ac:dyDescent="0.2">
      <c r="A70" s="146"/>
      <c r="B70" s="29" t="s">
        <v>130</v>
      </c>
      <c r="C70" s="133"/>
      <c r="D70" s="148"/>
      <c r="E70" s="148"/>
      <c r="F70" s="8" t="s">
        <v>131</v>
      </c>
      <c r="G70" s="8" t="s">
        <v>351</v>
      </c>
      <c r="H70" s="8" t="s">
        <v>352</v>
      </c>
      <c r="I70" s="8" t="s">
        <v>409</v>
      </c>
      <c r="J70" s="8" t="s">
        <v>132</v>
      </c>
      <c r="K70" s="9"/>
      <c r="L70" s="28">
        <v>9.3799999999999994E-2</v>
      </c>
      <c r="M70" s="11">
        <f t="shared" si="0"/>
        <v>0</v>
      </c>
      <c r="N70" s="11">
        <f t="shared" si="5"/>
        <v>-3.2923799999999997E-3</v>
      </c>
    </row>
    <row r="71" spans="1:14" ht="216.75" x14ac:dyDescent="0.2">
      <c r="A71" s="147" t="s">
        <v>23</v>
      </c>
      <c r="B71" s="30" t="s">
        <v>133</v>
      </c>
      <c r="C71" s="127">
        <v>0.13980000000000001</v>
      </c>
      <c r="D71" s="128">
        <f>SUM(N71:N75)/C71</f>
        <v>-0.25</v>
      </c>
      <c r="E71" s="128">
        <v>1</v>
      </c>
      <c r="F71" s="8" t="s">
        <v>366</v>
      </c>
      <c r="G71" s="12" t="s">
        <v>367</v>
      </c>
      <c r="H71" s="12" t="s">
        <v>368</v>
      </c>
      <c r="I71" s="12" t="s">
        <v>369</v>
      </c>
      <c r="J71" s="8" t="s">
        <v>370</v>
      </c>
      <c r="K71" s="16"/>
      <c r="L71" s="31">
        <v>0.19109999999999999</v>
      </c>
      <c r="M71" s="11">
        <f t="shared" si="0"/>
        <v>0</v>
      </c>
      <c r="N71" s="11">
        <f>C$71*L71*(M71-1)*0.25</f>
        <v>-6.6789450000000004E-3</v>
      </c>
    </row>
    <row r="72" spans="1:14" ht="229.5" x14ac:dyDescent="0.2">
      <c r="A72" s="147"/>
      <c r="B72" s="32" t="s">
        <v>134</v>
      </c>
      <c r="C72" s="127"/>
      <c r="D72" s="128"/>
      <c r="E72" s="128"/>
      <c r="F72" s="8" t="s">
        <v>135</v>
      </c>
      <c r="G72" s="12" t="s">
        <v>371</v>
      </c>
      <c r="H72" s="12" t="s">
        <v>136</v>
      </c>
      <c r="I72" s="12" t="s">
        <v>410</v>
      </c>
      <c r="J72" s="8" t="s">
        <v>411</v>
      </c>
      <c r="K72" s="16"/>
      <c r="L72" s="33">
        <v>0.1832</v>
      </c>
      <c r="M72" s="11">
        <f t="shared" si="0"/>
        <v>0</v>
      </c>
      <c r="N72" s="11">
        <f t="shared" ref="N72:N75" si="6">C$71*L72*(M72-1)*0.25</f>
        <v>-6.4028400000000008E-3</v>
      </c>
    </row>
    <row r="73" spans="1:14" ht="178.5" x14ac:dyDescent="0.2">
      <c r="A73" s="147"/>
      <c r="B73" s="34" t="s">
        <v>137</v>
      </c>
      <c r="C73" s="127"/>
      <c r="D73" s="128"/>
      <c r="E73" s="128"/>
      <c r="F73" s="8" t="s">
        <v>412</v>
      </c>
      <c r="G73" s="8" t="s">
        <v>413</v>
      </c>
      <c r="H73" s="8" t="s">
        <v>372</v>
      </c>
      <c r="I73" s="8" t="s">
        <v>373</v>
      </c>
      <c r="J73" s="8" t="s">
        <v>374</v>
      </c>
      <c r="K73" s="16"/>
      <c r="L73" s="33">
        <v>0.25969999999999999</v>
      </c>
      <c r="M73" s="11">
        <f t="shared" si="0"/>
        <v>0</v>
      </c>
      <c r="N73" s="11">
        <f t="shared" si="6"/>
        <v>-9.0765150000000003E-3</v>
      </c>
    </row>
    <row r="74" spans="1:14" ht="191.25" x14ac:dyDescent="0.2">
      <c r="A74" s="147"/>
      <c r="B74" s="30" t="s">
        <v>138</v>
      </c>
      <c r="C74" s="127"/>
      <c r="D74" s="128"/>
      <c r="E74" s="128"/>
      <c r="F74" s="8" t="s">
        <v>415</v>
      </c>
      <c r="G74" s="12" t="s">
        <v>416</v>
      </c>
      <c r="H74" s="12" t="s">
        <v>139</v>
      </c>
      <c r="I74" s="12" t="s">
        <v>418</v>
      </c>
      <c r="J74" s="8" t="s">
        <v>417</v>
      </c>
      <c r="K74" s="16"/>
      <c r="L74" s="33">
        <v>0.1704</v>
      </c>
      <c r="M74" s="11">
        <f t="shared" si="0"/>
        <v>0</v>
      </c>
      <c r="N74" s="11">
        <f t="shared" si="6"/>
        <v>-5.95548E-3</v>
      </c>
    </row>
    <row r="75" spans="1:14" ht="242.25" x14ac:dyDescent="0.2">
      <c r="A75" s="147"/>
      <c r="B75" s="30" t="s">
        <v>377</v>
      </c>
      <c r="C75" s="127"/>
      <c r="D75" s="128"/>
      <c r="E75" s="128"/>
      <c r="F75" s="8" t="s">
        <v>376</v>
      </c>
      <c r="G75" s="12" t="s">
        <v>375</v>
      </c>
      <c r="H75" s="12" t="s">
        <v>414</v>
      </c>
      <c r="I75" s="12" t="s">
        <v>378</v>
      </c>
      <c r="J75" s="12" t="s">
        <v>379</v>
      </c>
      <c r="K75" s="16"/>
      <c r="L75" s="33">
        <v>0.1956</v>
      </c>
      <c r="M75" s="11">
        <f t="shared" si="0"/>
        <v>0</v>
      </c>
      <c r="N75" s="11">
        <f t="shared" si="6"/>
        <v>-6.8362200000000005E-3</v>
      </c>
    </row>
    <row r="76" spans="1:14" ht="165.75" x14ac:dyDescent="0.2">
      <c r="A76" s="137" t="s">
        <v>140</v>
      </c>
      <c r="B76" s="35" t="s">
        <v>141</v>
      </c>
      <c r="C76" s="129">
        <v>0.15329999999999999</v>
      </c>
      <c r="D76" s="130">
        <f>SUM(N76:N82)/C76</f>
        <v>-0.25</v>
      </c>
      <c r="E76" s="130">
        <v>1</v>
      </c>
      <c r="F76" s="36" t="s">
        <v>380</v>
      </c>
      <c r="G76" s="37" t="s">
        <v>381</v>
      </c>
      <c r="H76" s="37" t="s">
        <v>382</v>
      </c>
      <c r="I76" s="37" t="s">
        <v>383</v>
      </c>
      <c r="J76" s="37" t="s">
        <v>384</v>
      </c>
      <c r="K76" s="38"/>
      <c r="L76" s="39">
        <v>0.1137</v>
      </c>
      <c r="M76" s="11">
        <f t="shared" si="0"/>
        <v>0</v>
      </c>
      <c r="N76" s="11">
        <f>C$76*L76*(M76-1)*0.25</f>
        <v>-4.3575524999999995E-3</v>
      </c>
    </row>
    <row r="77" spans="1:14" ht="306" x14ac:dyDescent="0.2">
      <c r="A77" s="137"/>
      <c r="B77" s="35" t="s">
        <v>142</v>
      </c>
      <c r="C77" s="129"/>
      <c r="D77" s="130"/>
      <c r="E77" s="130"/>
      <c r="F77" s="36" t="s">
        <v>419</v>
      </c>
      <c r="G77" s="37" t="s">
        <v>385</v>
      </c>
      <c r="H77" s="37" t="s">
        <v>387</v>
      </c>
      <c r="I77" s="37" t="s">
        <v>388</v>
      </c>
      <c r="J77" s="37" t="s">
        <v>386</v>
      </c>
      <c r="K77" s="38"/>
      <c r="L77" s="40">
        <v>0.1414</v>
      </c>
      <c r="M77" s="11">
        <f t="shared" si="0"/>
        <v>0</v>
      </c>
      <c r="N77" s="11">
        <f t="shared" ref="N77:N82" si="7">C$76*L77*(M77-1)*0.25</f>
        <v>-5.4191549999999993E-3</v>
      </c>
    </row>
    <row r="78" spans="1:14" ht="191.25" x14ac:dyDescent="0.2">
      <c r="A78" s="137"/>
      <c r="B78" s="35" t="s">
        <v>143</v>
      </c>
      <c r="C78" s="129"/>
      <c r="D78" s="130"/>
      <c r="E78" s="130"/>
      <c r="F78" s="36" t="s">
        <v>389</v>
      </c>
      <c r="G78" s="36" t="s">
        <v>390</v>
      </c>
      <c r="H78" s="36" t="s">
        <v>391</v>
      </c>
      <c r="I78" s="36" t="s">
        <v>392</v>
      </c>
      <c r="J78" s="36" t="s">
        <v>393</v>
      </c>
      <c r="K78" s="38"/>
      <c r="L78" s="40">
        <v>0.18920000000000001</v>
      </c>
      <c r="M78" s="11">
        <f t="shared" si="0"/>
        <v>0</v>
      </c>
      <c r="N78" s="11">
        <f t="shared" si="7"/>
        <v>-7.25109E-3</v>
      </c>
    </row>
    <row r="79" spans="1:14" ht="114.75" x14ac:dyDescent="0.2">
      <c r="A79" s="137"/>
      <c r="B79" s="35" t="s">
        <v>144</v>
      </c>
      <c r="C79" s="129"/>
      <c r="D79" s="130"/>
      <c r="E79" s="130"/>
      <c r="F79" s="36" t="s">
        <v>145</v>
      </c>
      <c r="G79" s="36" t="s">
        <v>146</v>
      </c>
      <c r="H79" s="36" t="s">
        <v>147</v>
      </c>
      <c r="I79" s="36" t="s">
        <v>148</v>
      </c>
      <c r="J79" s="36" t="s">
        <v>149</v>
      </c>
      <c r="K79" s="38"/>
      <c r="L79" s="40">
        <v>0.1202</v>
      </c>
      <c r="M79" s="11">
        <f t="shared" si="0"/>
        <v>0</v>
      </c>
      <c r="N79" s="11">
        <f t="shared" si="7"/>
        <v>-4.6066649999999994E-3</v>
      </c>
    </row>
    <row r="80" spans="1:14" ht="165.75" x14ac:dyDescent="0.2">
      <c r="A80" s="137"/>
      <c r="B80" s="35" t="s">
        <v>394</v>
      </c>
      <c r="C80" s="129"/>
      <c r="D80" s="130"/>
      <c r="E80" s="130"/>
      <c r="F80" s="36" t="s">
        <v>396</v>
      </c>
      <c r="G80" s="36" t="s">
        <v>395</v>
      </c>
      <c r="H80" s="36" t="s">
        <v>397</v>
      </c>
      <c r="I80" s="36" t="s">
        <v>398</v>
      </c>
      <c r="J80" s="36" t="s">
        <v>399</v>
      </c>
      <c r="K80" s="38"/>
      <c r="L80" s="40">
        <v>0.1734</v>
      </c>
      <c r="M80" s="11">
        <f t="shared" si="0"/>
        <v>0</v>
      </c>
      <c r="N80" s="11">
        <f t="shared" si="7"/>
        <v>-6.6455549999999992E-3</v>
      </c>
    </row>
    <row r="81" spans="1:14" ht="216.75" x14ac:dyDescent="0.2">
      <c r="A81" s="137"/>
      <c r="B81" s="35" t="s">
        <v>150</v>
      </c>
      <c r="C81" s="129"/>
      <c r="D81" s="130"/>
      <c r="E81" s="130"/>
      <c r="F81" s="36" t="s">
        <v>400</v>
      </c>
      <c r="G81" s="37" t="s">
        <v>151</v>
      </c>
      <c r="H81" s="37" t="s">
        <v>401</v>
      </c>
      <c r="I81" s="37" t="s">
        <v>402</v>
      </c>
      <c r="J81" s="37" t="s">
        <v>152</v>
      </c>
      <c r="K81" s="38"/>
      <c r="L81" s="40">
        <v>0.13469999999999999</v>
      </c>
      <c r="M81" s="11">
        <f t="shared" si="0"/>
        <v>0</v>
      </c>
      <c r="N81" s="11">
        <f t="shared" si="7"/>
        <v>-5.162377499999999E-3</v>
      </c>
    </row>
    <row r="82" spans="1:14" ht="337.5" customHeight="1" x14ac:dyDescent="0.2">
      <c r="A82" s="137"/>
      <c r="B82" s="35" t="s">
        <v>153</v>
      </c>
      <c r="C82" s="129"/>
      <c r="D82" s="130"/>
      <c r="E82" s="130"/>
      <c r="F82" s="36" t="s">
        <v>154</v>
      </c>
      <c r="G82" s="37" t="s">
        <v>403</v>
      </c>
      <c r="H82" s="37" t="s">
        <v>404</v>
      </c>
      <c r="I82" s="37" t="s">
        <v>405</v>
      </c>
      <c r="J82" s="41" t="s">
        <v>406</v>
      </c>
      <c r="K82" s="38"/>
      <c r="L82" s="40">
        <v>0.12740000000000001</v>
      </c>
      <c r="M82" s="11">
        <f t="shared" si="0"/>
        <v>0</v>
      </c>
      <c r="N82" s="11">
        <f t="shared" si="7"/>
        <v>-4.8826049999999999E-3</v>
      </c>
    </row>
    <row r="83" spans="1:14" ht="20.25" x14ac:dyDescent="0.3">
      <c r="A83" s="117" t="s">
        <v>158</v>
      </c>
      <c r="B83" s="118"/>
      <c r="C83" s="118"/>
      <c r="D83" s="118"/>
      <c r="E83" s="118"/>
      <c r="F83" s="118"/>
      <c r="G83" s="118"/>
      <c r="H83" s="118"/>
      <c r="I83" s="118"/>
      <c r="J83" s="119"/>
      <c r="K83" s="2">
        <f>N83</f>
        <v>-0.25</v>
      </c>
      <c r="L83" s="42"/>
      <c r="M83" s="42"/>
      <c r="N83" s="43">
        <f>SUM(N41:N82)</f>
        <v>-0.25</v>
      </c>
    </row>
    <row r="86" spans="1:14" hidden="1" x14ac:dyDescent="0.2">
      <c r="B86" s="44" t="s">
        <v>19</v>
      </c>
      <c r="C86" s="44"/>
      <c r="D86" s="45">
        <f>D41</f>
        <v>-0.25</v>
      </c>
      <c r="E86" s="45">
        <f>E76</f>
        <v>1</v>
      </c>
    </row>
    <row r="87" spans="1:14" hidden="1" x14ac:dyDescent="0.2">
      <c r="B87" s="44" t="s">
        <v>20</v>
      </c>
      <c r="C87" s="44"/>
      <c r="D87" s="45">
        <f>D48</f>
        <v>-0.25</v>
      </c>
      <c r="E87" s="45">
        <f t="shared" ref="E87:E92" si="8">E86</f>
        <v>1</v>
      </c>
    </row>
    <row r="88" spans="1:14" hidden="1" x14ac:dyDescent="0.2">
      <c r="B88" s="44" t="s">
        <v>21</v>
      </c>
      <c r="C88" s="44"/>
      <c r="D88" s="45">
        <f>D54</f>
        <v>-0.25</v>
      </c>
      <c r="E88" s="45">
        <f t="shared" si="8"/>
        <v>1</v>
      </c>
    </row>
    <row r="89" spans="1:14" hidden="1" x14ac:dyDescent="0.2">
      <c r="B89" s="44" t="s">
        <v>103</v>
      </c>
      <c r="C89" s="44"/>
      <c r="D89" s="45">
        <f>D60</f>
        <v>-0.25</v>
      </c>
      <c r="E89" s="45">
        <f t="shared" si="8"/>
        <v>1</v>
      </c>
    </row>
    <row r="90" spans="1:14" hidden="1" x14ac:dyDescent="0.2">
      <c r="B90" s="44" t="s">
        <v>22</v>
      </c>
      <c r="C90" s="44"/>
      <c r="D90" s="45">
        <f>D63</f>
        <v>-0.24999999999999994</v>
      </c>
      <c r="E90" s="45">
        <f t="shared" si="8"/>
        <v>1</v>
      </c>
    </row>
    <row r="91" spans="1:14" hidden="1" x14ac:dyDescent="0.2">
      <c r="B91" s="44" t="s">
        <v>23</v>
      </c>
      <c r="C91" s="44"/>
      <c r="D91" s="45">
        <f>D71</f>
        <v>-0.25</v>
      </c>
      <c r="E91" s="45">
        <f t="shared" si="8"/>
        <v>1</v>
      </c>
    </row>
    <row r="92" spans="1:14" hidden="1" x14ac:dyDescent="0.2">
      <c r="B92" s="44" t="s">
        <v>24</v>
      </c>
      <c r="C92" s="44"/>
      <c r="D92" s="45">
        <f>D76</f>
        <v>-0.25</v>
      </c>
      <c r="E92" s="45">
        <f t="shared" si="8"/>
        <v>1</v>
      </c>
    </row>
  </sheetData>
  <mergeCells count="37">
    <mergeCell ref="A76:A82"/>
    <mergeCell ref="A5:K9"/>
    <mergeCell ref="A1:K1"/>
    <mergeCell ref="A10:K11"/>
    <mergeCell ref="A41:A47"/>
    <mergeCell ref="C41:C47"/>
    <mergeCell ref="D41:D47"/>
    <mergeCell ref="E41:E47"/>
    <mergeCell ref="A48:A53"/>
    <mergeCell ref="A54:A59"/>
    <mergeCell ref="A60:A62"/>
    <mergeCell ref="A63:A70"/>
    <mergeCell ref="A71:A75"/>
    <mergeCell ref="D63:D70"/>
    <mergeCell ref="E63:E70"/>
    <mergeCell ref="C48:C53"/>
    <mergeCell ref="D48:D53"/>
    <mergeCell ref="E48:E53"/>
    <mergeCell ref="C54:C59"/>
    <mergeCell ref="D54:D59"/>
    <mergeCell ref="E54:E59"/>
    <mergeCell ref="A83:J83"/>
    <mergeCell ref="A3:K3"/>
    <mergeCell ref="A4:K4"/>
    <mergeCell ref="A39:J39"/>
    <mergeCell ref="A37:F37"/>
    <mergeCell ref="G37:K37"/>
    <mergeCell ref="C71:C75"/>
    <mergeCell ref="D71:D75"/>
    <mergeCell ref="E71:E75"/>
    <mergeCell ref="C76:C82"/>
    <mergeCell ref="D76:D82"/>
    <mergeCell ref="E76:E82"/>
    <mergeCell ref="C60:C62"/>
    <mergeCell ref="D60:D62"/>
    <mergeCell ref="E60:E62"/>
    <mergeCell ref="C63:C70"/>
  </mergeCells>
  <dataValidations count="4">
    <dataValidation type="list" allowBlank="1" showInputMessage="1" showErrorMessage="1" errorTitle="Jojojoj!" error="Uneseni broj mora biti 1, 2, 3, 4 ili 5. :)" promptTitle="Unos procjene" prompt="Unesite 1 ako za promatrano visoko učilište vrijedi opisnica napisana u stupcu 1-Digitalno neosviješteno, ..., do 5, ako za promatrano visoko učilište vrijedi opisnica napisana u stupcu 5- Digitalno zrelo." sqref="K41:K82" xr:uid="{00000000-0002-0000-0100-000000000000}">
      <formula1>$L$1:$L$5</formula1>
    </dataValidation>
    <dataValidation allowBlank="1" showInputMessage="1" showErrorMessage="1" promptTitle="Obavijest" prompt="Ovu ćeliju ne dirajte! Ona će se sama mijenjati kako ćete raditi procjene digitalne zrelosti visokih učilišta po 42 opisnice koje definiraju digitalnu zrelost." sqref="K39" xr:uid="{00000000-0002-0000-0100-000001000000}"/>
    <dataValidation allowBlank="1" showInputMessage="1" showErrorMessage="1" promptTitle="Unesite naziv visokog učilišta" prompt="Unesite puni naziv visokoh učilišta." sqref="A3:K3" xr:uid="{00000000-0002-0000-0100-000002000000}"/>
    <dataValidation allowBlank="1" showInputMessage="1" showErrorMessage="1" promptTitle="Procjenjitelji" prompt="Ovdje unesite osobe koje su procjenjivale visoko učilišta prema donjim područjima/elementima. Navedite njihove funkcije. Procjene se mogu izvršiti grupno, dogovorom oko tvrdnje koja najbolje opisuje svaki element." sqref="G37:K37" xr:uid="{00000000-0002-0000-0100-000003000000}"/>
  </dataValidations>
  <pageMargins left="0.51181102362204722" right="0.51181102362204722" top="0.35433070866141736" bottom="0.35433070866141736" header="0.31496062992125984" footer="0.31496062992125984"/>
  <pageSetup paperSize="9" orientation="landscape" verticalDpi="597"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T63"/>
  <sheetViews>
    <sheetView zoomScale="110" zoomScaleNormal="110" workbookViewId="0">
      <selection sqref="A1:S1"/>
    </sheetView>
  </sheetViews>
  <sheetFormatPr defaultRowHeight="14.25" x14ac:dyDescent="0.2"/>
  <cols>
    <col min="1" max="1" width="3.42578125" style="46" bestFit="1" customWidth="1"/>
    <col min="2" max="2" width="2.140625" style="46" customWidth="1"/>
    <col min="3" max="3" width="2.28515625" style="46" bestFit="1" customWidth="1"/>
    <col min="4" max="8" width="2.140625" style="46" bestFit="1" customWidth="1"/>
    <col min="9" max="10" width="2.140625" style="46" customWidth="1"/>
    <col min="11" max="11" width="2.140625" style="46" bestFit="1" customWidth="1"/>
    <col min="12" max="12" width="11.7109375" style="1" customWidth="1"/>
    <col min="13" max="13" width="11.5703125" style="1" bestFit="1" customWidth="1"/>
    <col min="14" max="14" width="14.5703125" style="1" customWidth="1"/>
    <col min="15" max="15" width="15.42578125" style="1" customWidth="1"/>
    <col min="16" max="16" width="13.42578125" style="1" customWidth="1"/>
    <col min="17" max="17" width="15.85546875" style="1" customWidth="1"/>
    <col min="18" max="18" width="13.28515625" style="1" customWidth="1"/>
    <col min="19" max="19" width="18" style="1" customWidth="1"/>
    <col min="20" max="20" width="9.140625" style="1" hidden="1" customWidth="1"/>
    <col min="21" max="16384" width="9.140625" style="1"/>
  </cols>
  <sheetData>
    <row r="1" spans="1:20" ht="52.5" customHeight="1" x14ac:dyDescent="0.2">
      <c r="A1" s="109" t="str">
        <f>UPPER(CONCATENATE("PLAN IZRADE TROGODIŠNJEG STRATEŠKOG PLANA",O4,"",O3," za razdoblje od ",M26,". do ",M27,"."))</f>
        <v>PLAN IZRADE TROGODIŠNJEG STRATEŠKOG PLANA ZA RAZDOBLJE OD . DO .</v>
      </c>
      <c r="B1" s="109"/>
      <c r="C1" s="109"/>
      <c r="D1" s="109"/>
      <c r="E1" s="109"/>
      <c r="F1" s="109"/>
      <c r="G1" s="109"/>
      <c r="H1" s="109"/>
      <c r="I1" s="109"/>
      <c r="J1" s="109"/>
      <c r="K1" s="109"/>
      <c r="L1" s="109"/>
      <c r="M1" s="109"/>
      <c r="N1" s="109"/>
      <c r="O1" s="109"/>
      <c r="P1" s="109"/>
      <c r="Q1" s="109"/>
      <c r="R1" s="109"/>
      <c r="S1" s="109"/>
      <c r="T1" s="1" t="s">
        <v>1</v>
      </c>
    </row>
    <row r="2" spans="1:20" x14ac:dyDescent="0.2">
      <c r="T2" s="1" t="s">
        <v>2</v>
      </c>
    </row>
    <row r="3" spans="1:20" ht="15" x14ac:dyDescent="0.2">
      <c r="A3" s="150" t="s">
        <v>0</v>
      </c>
      <c r="B3" s="150"/>
      <c r="C3" s="150"/>
      <c r="D3" s="150"/>
      <c r="E3" s="150"/>
      <c r="F3" s="150"/>
      <c r="G3" s="150"/>
      <c r="H3" s="150"/>
      <c r="I3" s="150"/>
      <c r="J3" s="150"/>
      <c r="K3" s="150"/>
      <c r="L3" s="150"/>
      <c r="M3" s="150"/>
      <c r="N3" s="150"/>
      <c r="O3" s="170"/>
      <c r="P3" s="170"/>
      <c r="Q3" s="170"/>
      <c r="R3" s="170"/>
      <c r="S3" s="170"/>
      <c r="T3" s="1" t="s">
        <v>3</v>
      </c>
    </row>
    <row r="4" spans="1:20" ht="15" x14ac:dyDescent="0.25">
      <c r="A4" s="171" t="s">
        <v>420</v>
      </c>
      <c r="B4" s="171"/>
      <c r="C4" s="171"/>
      <c r="D4" s="171"/>
      <c r="E4" s="171"/>
      <c r="F4" s="171"/>
      <c r="G4" s="171"/>
      <c r="H4" s="171"/>
      <c r="I4" s="171"/>
      <c r="J4" s="171"/>
      <c r="K4" s="171"/>
      <c r="L4" s="171"/>
      <c r="M4" s="171"/>
      <c r="N4" s="171"/>
      <c r="O4" s="151"/>
      <c r="P4" s="151"/>
      <c r="Q4" s="151"/>
      <c r="R4" s="151"/>
      <c r="S4" s="151"/>
      <c r="T4" s="1" t="s">
        <v>4</v>
      </c>
    </row>
    <row r="5" spans="1:20" x14ac:dyDescent="0.2">
      <c r="T5" s="1" t="s">
        <v>5</v>
      </c>
    </row>
    <row r="6" spans="1:20" ht="15" customHeight="1" x14ac:dyDescent="0.2">
      <c r="A6" s="150" t="s">
        <v>186</v>
      </c>
      <c r="B6" s="150"/>
      <c r="C6" s="150"/>
      <c r="D6" s="150"/>
      <c r="E6" s="150"/>
      <c r="F6" s="150"/>
      <c r="G6" s="150"/>
      <c r="H6" s="150"/>
      <c r="I6" s="150"/>
      <c r="J6" s="150"/>
      <c r="K6" s="150"/>
      <c r="L6" s="150"/>
      <c r="M6" s="150"/>
      <c r="N6" s="150"/>
      <c r="O6" s="151"/>
      <c r="P6" s="151"/>
      <c r="Q6" s="151"/>
      <c r="R6" s="151"/>
      <c r="S6" s="151"/>
      <c r="T6" s="1" t="s">
        <v>6</v>
      </c>
    </row>
    <row r="7" spans="1:20" x14ac:dyDescent="0.2">
      <c r="T7" s="1" t="s">
        <v>7</v>
      </c>
    </row>
    <row r="8" spans="1:20" x14ac:dyDescent="0.2">
      <c r="A8" s="107" t="str">
        <f>UPPER("UVOD")</f>
        <v>UVOD</v>
      </c>
      <c r="B8" s="107"/>
      <c r="C8" s="107"/>
      <c r="D8" s="107"/>
      <c r="E8" s="107"/>
      <c r="F8" s="107"/>
      <c r="G8" s="107"/>
      <c r="H8" s="107"/>
      <c r="I8" s="107"/>
      <c r="J8" s="107"/>
      <c r="K8" s="107"/>
      <c r="L8" s="107"/>
      <c r="M8" s="107"/>
      <c r="N8" s="107"/>
      <c r="O8" s="107"/>
      <c r="P8" s="107"/>
      <c r="Q8" s="107"/>
      <c r="R8" s="107"/>
      <c r="S8" s="107"/>
      <c r="T8" s="1" t="s">
        <v>249</v>
      </c>
    </row>
    <row r="9" spans="1:20" ht="29.25" customHeight="1" x14ac:dyDescent="0.2">
      <c r="A9" s="108" t="s">
        <v>170</v>
      </c>
      <c r="B9" s="108"/>
      <c r="C9" s="108"/>
      <c r="D9" s="108"/>
      <c r="E9" s="108"/>
      <c r="F9" s="108"/>
      <c r="G9" s="108"/>
      <c r="H9" s="108"/>
      <c r="I9" s="108"/>
      <c r="J9" s="108"/>
      <c r="K9" s="108"/>
      <c r="L9" s="108"/>
      <c r="M9" s="108"/>
      <c r="N9" s="108"/>
      <c r="O9" s="108"/>
      <c r="P9" s="108"/>
      <c r="Q9" s="108"/>
      <c r="R9" s="108"/>
      <c r="S9" s="108"/>
      <c r="T9" s="1" t="s">
        <v>250</v>
      </c>
    </row>
    <row r="10" spans="1:20" x14ac:dyDescent="0.2">
      <c r="E10" s="111"/>
      <c r="F10" s="112"/>
      <c r="G10" s="112"/>
      <c r="H10" s="112"/>
      <c r="I10" s="112"/>
      <c r="J10" s="112"/>
      <c r="K10" s="112"/>
      <c r="L10" s="112"/>
      <c r="M10" s="112"/>
      <c r="N10" s="112"/>
      <c r="O10" s="112"/>
      <c r="P10" s="112"/>
      <c r="Q10" s="112"/>
      <c r="R10" s="112"/>
      <c r="S10" s="160"/>
    </row>
    <row r="11" spans="1:20" x14ac:dyDescent="0.2">
      <c r="E11" s="113"/>
      <c r="F11" s="114"/>
      <c r="G11" s="114"/>
      <c r="H11" s="114"/>
      <c r="I11" s="114"/>
      <c r="J11" s="114"/>
      <c r="K11" s="114"/>
      <c r="L11" s="114"/>
      <c r="M11" s="114"/>
      <c r="N11" s="114"/>
      <c r="O11" s="114"/>
      <c r="P11" s="114"/>
      <c r="Q11" s="114"/>
      <c r="R11" s="114"/>
      <c r="S11" s="161"/>
    </row>
    <row r="12" spans="1:20" x14ac:dyDescent="0.2">
      <c r="E12" s="113"/>
      <c r="F12" s="114"/>
      <c r="G12" s="114"/>
      <c r="H12" s="114"/>
      <c r="I12" s="114"/>
      <c r="J12" s="114"/>
      <c r="K12" s="114"/>
      <c r="L12" s="114"/>
      <c r="M12" s="114"/>
      <c r="N12" s="114"/>
      <c r="O12" s="114"/>
      <c r="P12" s="114"/>
      <c r="Q12" s="114"/>
      <c r="R12" s="114"/>
      <c r="S12" s="161"/>
    </row>
    <row r="13" spans="1:20" x14ac:dyDescent="0.2">
      <c r="E13" s="113"/>
      <c r="F13" s="114"/>
      <c r="G13" s="114"/>
      <c r="H13" s="114"/>
      <c r="I13" s="114"/>
      <c r="J13" s="114"/>
      <c r="K13" s="114"/>
      <c r="L13" s="114"/>
      <c r="M13" s="114"/>
      <c r="N13" s="114"/>
      <c r="O13" s="114"/>
      <c r="P13" s="114"/>
      <c r="Q13" s="114"/>
      <c r="R13" s="114"/>
      <c r="S13" s="161"/>
    </row>
    <row r="14" spans="1:20" x14ac:dyDescent="0.2">
      <c r="E14" s="115"/>
      <c r="F14" s="116"/>
      <c r="G14" s="116"/>
      <c r="H14" s="116"/>
      <c r="I14" s="116"/>
      <c r="J14" s="116"/>
      <c r="K14" s="116"/>
      <c r="L14" s="116"/>
      <c r="M14" s="116"/>
      <c r="N14" s="116"/>
      <c r="O14" s="116"/>
      <c r="P14" s="116"/>
      <c r="Q14" s="116"/>
      <c r="R14" s="116"/>
      <c r="S14" s="162"/>
    </row>
    <row r="15" spans="1:20" x14ac:dyDescent="0.2">
      <c r="L15" s="46"/>
      <c r="M15" s="46"/>
      <c r="N15" s="46"/>
      <c r="O15" s="46"/>
      <c r="P15" s="46"/>
      <c r="Q15" s="46"/>
      <c r="R15" s="46"/>
      <c r="S15" s="46"/>
    </row>
    <row r="16" spans="1:20" ht="35.25" customHeight="1" x14ac:dyDescent="0.2">
      <c r="A16" s="108" t="s">
        <v>425</v>
      </c>
      <c r="B16" s="108"/>
      <c r="C16" s="108"/>
      <c r="D16" s="108"/>
      <c r="E16" s="108"/>
      <c r="F16" s="108"/>
      <c r="G16" s="108"/>
      <c r="H16" s="108"/>
      <c r="I16" s="108"/>
      <c r="J16" s="108"/>
      <c r="K16" s="108"/>
      <c r="L16" s="108"/>
      <c r="M16" s="108"/>
      <c r="N16" s="108"/>
      <c r="O16" s="108"/>
      <c r="P16" s="108"/>
      <c r="Q16" s="108"/>
      <c r="R16" s="108"/>
      <c r="S16" s="108"/>
    </row>
    <row r="17" spans="1:19" ht="15" x14ac:dyDescent="0.25">
      <c r="A17" s="155"/>
      <c r="B17" s="156"/>
      <c r="C17" s="157"/>
      <c r="D17" s="46">
        <v>1</v>
      </c>
      <c r="E17" s="1" t="s">
        <v>160</v>
      </c>
      <c r="L17" s="46"/>
      <c r="M17" s="46"/>
      <c r="N17" s="46"/>
      <c r="O17" s="46"/>
      <c r="P17" s="46"/>
      <c r="Q17" s="46"/>
      <c r="R17" s="46"/>
      <c r="S17" s="46"/>
    </row>
    <row r="18" spans="1:19" ht="15" x14ac:dyDescent="0.25">
      <c r="A18" s="155"/>
      <c r="B18" s="156"/>
      <c r="C18" s="157"/>
      <c r="D18" s="46">
        <v>2</v>
      </c>
      <c r="E18" s="1" t="s">
        <v>421</v>
      </c>
      <c r="L18" s="46"/>
      <c r="M18" s="46"/>
      <c r="N18" s="46"/>
      <c r="O18" s="46"/>
      <c r="P18" s="46"/>
      <c r="Q18" s="46"/>
      <c r="R18" s="46"/>
      <c r="S18" s="46"/>
    </row>
    <row r="19" spans="1:19" ht="15" x14ac:dyDescent="0.25">
      <c r="A19" s="155"/>
      <c r="B19" s="156"/>
      <c r="C19" s="157"/>
      <c r="D19" s="46">
        <v>3</v>
      </c>
      <c r="E19" s="1" t="s">
        <v>422</v>
      </c>
      <c r="L19" s="46"/>
      <c r="M19" s="46"/>
      <c r="N19" s="46"/>
      <c r="O19" s="46"/>
      <c r="P19" s="46"/>
      <c r="Q19" s="46"/>
      <c r="R19" s="46"/>
      <c r="S19" s="46"/>
    </row>
    <row r="20" spans="1:19" ht="15" x14ac:dyDescent="0.25">
      <c r="A20" s="155"/>
      <c r="B20" s="156"/>
      <c r="C20" s="157"/>
      <c r="D20" s="46">
        <v>4</v>
      </c>
      <c r="E20" s="1" t="s">
        <v>423</v>
      </c>
      <c r="L20" s="46"/>
      <c r="M20" s="46"/>
      <c r="N20" s="46"/>
      <c r="O20" s="46"/>
      <c r="P20" s="46"/>
      <c r="Q20" s="46"/>
      <c r="R20" s="46"/>
      <c r="S20" s="46"/>
    </row>
    <row r="21" spans="1:19" ht="15" x14ac:dyDescent="0.25">
      <c r="A21" s="155"/>
      <c r="B21" s="156"/>
      <c r="C21" s="157"/>
      <c r="D21" s="46">
        <v>5</v>
      </c>
      <c r="E21" s="1" t="s">
        <v>424</v>
      </c>
    </row>
    <row r="22" spans="1:19" ht="15" x14ac:dyDescent="0.25">
      <c r="A22" s="155"/>
      <c r="B22" s="156"/>
      <c r="C22" s="157"/>
      <c r="D22" s="46">
        <v>6</v>
      </c>
      <c r="E22" s="1" t="s">
        <v>162</v>
      </c>
    </row>
    <row r="23" spans="1:19" ht="15" x14ac:dyDescent="0.25">
      <c r="A23" s="155"/>
      <c r="B23" s="156"/>
      <c r="C23" s="157"/>
      <c r="D23" s="46">
        <v>7</v>
      </c>
      <c r="E23" s="1" t="s">
        <v>163</v>
      </c>
    </row>
    <row r="24" spans="1:19" ht="15" x14ac:dyDescent="0.25">
      <c r="A24" s="155"/>
      <c r="B24" s="156"/>
      <c r="C24" s="157"/>
      <c r="D24" s="46">
        <v>8</v>
      </c>
      <c r="E24" s="1" t="s">
        <v>164</v>
      </c>
    </row>
    <row r="25" spans="1:19" ht="15" x14ac:dyDescent="0.2">
      <c r="A25" s="47"/>
      <c r="B25" s="47"/>
      <c r="C25" s="47"/>
      <c r="E25" s="1"/>
    </row>
    <row r="26" spans="1:19" ht="15" customHeight="1" x14ac:dyDescent="0.2">
      <c r="A26" s="108" t="s">
        <v>251</v>
      </c>
      <c r="B26" s="108"/>
      <c r="C26" s="108"/>
      <c r="D26" s="108"/>
      <c r="E26" s="108"/>
      <c r="F26" s="108"/>
      <c r="G26" s="108"/>
      <c r="H26" s="108"/>
      <c r="I26" s="108"/>
      <c r="J26" s="108"/>
      <c r="K26" s="108"/>
      <c r="L26" s="108"/>
      <c r="M26" s="163"/>
      <c r="N26" s="164"/>
      <c r="O26" s="164"/>
      <c r="P26" s="164"/>
      <c r="Q26" s="164"/>
      <c r="R26" s="164"/>
      <c r="S26" s="165"/>
    </row>
    <row r="27" spans="1:19" ht="15" x14ac:dyDescent="0.2">
      <c r="A27" s="108" t="s">
        <v>176</v>
      </c>
      <c r="B27" s="108"/>
      <c r="C27" s="108"/>
      <c r="D27" s="108"/>
      <c r="E27" s="108"/>
      <c r="F27" s="108"/>
      <c r="G27" s="108"/>
      <c r="H27" s="108"/>
      <c r="I27" s="108"/>
      <c r="J27" s="108"/>
      <c r="K27" s="108"/>
      <c r="L27" s="108"/>
      <c r="M27" s="166" t="str">
        <f>IF(M26&lt;&gt;0,M26+3,"")</f>
        <v/>
      </c>
      <c r="N27" s="167"/>
      <c r="O27" s="167"/>
      <c r="P27" s="167"/>
      <c r="Q27" s="167"/>
      <c r="R27" s="167"/>
      <c r="S27" s="168"/>
    </row>
    <row r="28" spans="1:19" x14ac:dyDescent="0.2">
      <c r="E28" s="1"/>
    </row>
    <row r="29" spans="1:19" x14ac:dyDescent="0.2">
      <c r="A29" s="107" t="str">
        <f>UPPER("Sudionici strateškog planiranja")</f>
        <v>SUDIONICI STRATEŠKOG PLANIRANJA</v>
      </c>
      <c r="B29" s="107"/>
      <c r="C29" s="107"/>
      <c r="D29" s="107"/>
      <c r="E29" s="107"/>
      <c r="F29" s="107"/>
      <c r="G29" s="107"/>
      <c r="H29" s="107"/>
      <c r="I29" s="107"/>
      <c r="J29" s="107"/>
      <c r="K29" s="107"/>
      <c r="L29" s="107"/>
      <c r="M29" s="107"/>
      <c r="N29" s="107"/>
      <c r="O29" s="107"/>
      <c r="P29" s="107"/>
      <c r="Q29" s="107"/>
      <c r="R29" s="107"/>
      <c r="S29" s="107"/>
    </row>
    <row r="30" spans="1:19" ht="45.75" customHeight="1" x14ac:dyDescent="0.2">
      <c r="A30" s="108" t="s">
        <v>426</v>
      </c>
      <c r="B30" s="108"/>
      <c r="C30" s="108"/>
      <c r="D30" s="108"/>
      <c r="E30" s="108"/>
      <c r="F30" s="108"/>
      <c r="G30" s="108"/>
      <c r="H30" s="108"/>
      <c r="I30" s="108"/>
      <c r="J30" s="108"/>
      <c r="K30" s="108"/>
      <c r="L30" s="108"/>
      <c r="M30" s="108"/>
      <c r="N30" s="108"/>
      <c r="O30" s="108"/>
      <c r="P30" s="108"/>
      <c r="Q30" s="108"/>
      <c r="R30" s="108"/>
      <c r="S30" s="108"/>
    </row>
    <row r="31" spans="1:19" x14ac:dyDescent="0.2">
      <c r="A31" s="48"/>
      <c r="B31" s="48"/>
      <c r="C31" s="48"/>
      <c r="D31" s="48"/>
      <c r="E31" s="48"/>
      <c r="F31" s="48"/>
      <c r="G31" s="48"/>
      <c r="H31" s="48"/>
      <c r="I31" s="48"/>
      <c r="J31" s="48"/>
      <c r="K31" s="48"/>
      <c r="L31" s="48"/>
      <c r="M31" s="48"/>
      <c r="N31" s="48"/>
      <c r="O31" s="48"/>
      <c r="P31" s="48"/>
      <c r="Q31" s="48"/>
      <c r="R31" s="48"/>
      <c r="S31" s="48"/>
    </row>
    <row r="32" spans="1:19" ht="15" x14ac:dyDescent="0.2">
      <c r="A32" s="159"/>
      <c r="B32" s="158" t="s">
        <v>171</v>
      </c>
      <c r="C32" s="158"/>
      <c r="D32" s="158"/>
      <c r="E32" s="158"/>
      <c r="F32" s="158"/>
      <c r="G32" s="158"/>
      <c r="H32" s="158"/>
      <c r="I32" s="158"/>
      <c r="J32" s="158" t="s">
        <v>167</v>
      </c>
      <c r="K32" s="158" t="s">
        <v>168</v>
      </c>
      <c r="L32" s="158" t="s">
        <v>165</v>
      </c>
      <c r="M32" s="158"/>
      <c r="N32" s="158"/>
      <c r="O32" s="158" t="s">
        <v>166</v>
      </c>
      <c r="P32" s="158"/>
      <c r="Q32" s="158" t="s">
        <v>169</v>
      </c>
      <c r="R32" s="158"/>
      <c r="S32" s="158"/>
    </row>
    <row r="33" spans="1:19" ht="15" x14ac:dyDescent="0.2">
      <c r="A33" s="159"/>
      <c r="B33" s="87">
        <v>1</v>
      </c>
      <c r="C33" s="87">
        <v>2</v>
      </c>
      <c r="D33" s="87">
        <v>3</v>
      </c>
      <c r="E33" s="87">
        <v>4</v>
      </c>
      <c r="F33" s="87">
        <v>5</v>
      </c>
      <c r="G33" s="87">
        <v>6</v>
      </c>
      <c r="H33" s="87">
        <v>7</v>
      </c>
      <c r="I33" s="87">
        <v>8</v>
      </c>
      <c r="J33" s="158"/>
      <c r="K33" s="158"/>
      <c r="L33" s="158"/>
      <c r="M33" s="158"/>
      <c r="N33" s="158"/>
      <c r="O33" s="158"/>
      <c r="P33" s="158"/>
      <c r="Q33" s="158"/>
      <c r="R33" s="158"/>
      <c r="S33" s="158"/>
    </row>
    <row r="34" spans="1:19" x14ac:dyDescent="0.2">
      <c r="A34" s="88">
        <v>1</v>
      </c>
      <c r="B34" s="89"/>
      <c r="C34" s="89"/>
      <c r="D34" s="89"/>
      <c r="E34" s="89"/>
      <c r="F34" s="89"/>
      <c r="G34" s="89"/>
      <c r="H34" s="89"/>
      <c r="I34" s="89"/>
      <c r="J34" s="90"/>
      <c r="K34" s="90"/>
      <c r="L34" s="110"/>
      <c r="M34" s="110"/>
      <c r="N34" s="110"/>
      <c r="O34" s="169"/>
      <c r="P34" s="169"/>
      <c r="Q34" s="110"/>
      <c r="R34" s="110"/>
      <c r="S34" s="110"/>
    </row>
    <row r="35" spans="1:19" x14ac:dyDescent="0.2">
      <c r="A35" s="88">
        <v>2</v>
      </c>
      <c r="B35" s="89"/>
      <c r="C35" s="89"/>
      <c r="D35" s="89"/>
      <c r="E35" s="89"/>
      <c r="F35" s="89"/>
      <c r="G35" s="89"/>
      <c r="H35" s="89"/>
      <c r="I35" s="89"/>
      <c r="J35" s="90"/>
      <c r="K35" s="90"/>
      <c r="L35" s="110"/>
      <c r="M35" s="110"/>
      <c r="N35" s="110"/>
      <c r="O35" s="169"/>
      <c r="P35" s="169"/>
      <c r="Q35" s="110"/>
      <c r="R35" s="110"/>
      <c r="S35" s="110"/>
    </row>
    <row r="36" spans="1:19" x14ac:dyDescent="0.2">
      <c r="A36" s="88">
        <v>3</v>
      </c>
      <c r="B36" s="89"/>
      <c r="C36" s="89"/>
      <c r="D36" s="89"/>
      <c r="E36" s="89"/>
      <c r="F36" s="89"/>
      <c r="G36" s="89"/>
      <c r="H36" s="89"/>
      <c r="I36" s="89"/>
      <c r="J36" s="90"/>
      <c r="K36" s="90"/>
      <c r="L36" s="110"/>
      <c r="M36" s="110"/>
      <c r="N36" s="110"/>
      <c r="O36" s="169"/>
      <c r="P36" s="169"/>
      <c r="Q36" s="110"/>
      <c r="R36" s="110"/>
      <c r="S36" s="110"/>
    </row>
    <row r="37" spans="1:19" x14ac:dyDescent="0.2">
      <c r="A37" s="88">
        <v>4</v>
      </c>
      <c r="B37" s="89"/>
      <c r="C37" s="89"/>
      <c r="D37" s="89"/>
      <c r="E37" s="89"/>
      <c r="F37" s="89"/>
      <c r="G37" s="89"/>
      <c r="H37" s="89"/>
      <c r="I37" s="89"/>
      <c r="J37" s="90"/>
      <c r="K37" s="90"/>
      <c r="L37" s="110"/>
      <c r="M37" s="110"/>
      <c r="N37" s="110"/>
      <c r="O37" s="169"/>
      <c r="P37" s="169"/>
      <c r="Q37" s="110"/>
      <c r="R37" s="110"/>
      <c r="S37" s="110"/>
    </row>
    <row r="38" spans="1:19" x14ac:dyDescent="0.2">
      <c r="A38" s="88">
        <v>5</v>
      </c>
      <c r="B38" s="89"/>
      <c r="C38" s="89"/>
      <c r="D38" s="89"/>
      <c r="E38" s="89"/>
      <c r="F38" s="89"/>
      <c r="G38" s="89"/>
      <c r="H38" s="89"/>
      <c r="I38" s="89"/>
      <c r="J38" s="90"/>
      <c r="K38" s="90"/>
      <c r="L38" s="110"/>
      <c r="M38" s="110"/>
      <c r="N38" s="110"/>
      <c r="O38" s="169"/>
      <c r="P38" s="169"/>
      <c r="Q38" s="110"/>
      <c r="R38" s="110"/>
      <c r="S38" s="110"/>
    </row>
    <row r="39" spans="1:19" x14ac:dyDescent="0.2">
      <c r="A39" s="88">
        <v>6</v>
      </c>
      <c r="B39" s="89"/>
      <c r="C39" s="89"/>
      <c r="D39" s="89"/>
      <c r="E39" s="89"/>
      <c r="F39" s="89"/>
      <c r="G39" s="89"/>
      <c r="H39" s="89"/>
      <c r="I39" s="89"/>
      <c r="J39" s="90"/>
      <c r="K39" s="90"/>
      <c r="L39" s="110"/>
      <c r="M39" s="110"/>
      <c r="N39" s="110"/>
      <c r="O39" s="169"/>
      <c r="P39" s="169"/>
      <c r="Q39" s="110"/>
      <c r="R39" s="110"/>
      <c r="S39" s="110"/>
    </row>
    <row r="40" spans="1:19" x14ac:dyDescent="0.2">
      <c r="A40" s="88">
        <v>7</v>
      </c>
      <c r="B40" s="89"/>
      <c r="C40" s="89"/>
      <c r="D40" s="89"/>
      <c r="E40" s="89"/>
      <c r="F40" s="89"/>
      <c r="G40" s="89"/>
      <c r="H40" s="89"/>
      <c r="I40" s="89"/>
      <c r="J40" s="90"/>
      <c r="K40" s="90"/>
      <c r="L40" s="110"/>
      <c r="M40" s="110"/>
      <c r="N40" s="110"/>
      <c r="O40" s="169"/>
      <c r="P40" s="169"/>
      <c r="Q40" s="110"/>
      <c r="R40" s="110"/>
      <c r="S40" s="110"/>
    </row>
    <row r="41" spans="1:19" x14ac:dyDescent="0.2">
      <c r="A41" s="88">
        <v>8</v>
      </c>
      <c r="B41" s="89"/>
      <c r="C41" s="89"/>
      <c r="D41" s="89"/>
      <c r="E41" s="89"/>
      <c r="F41" s="89"/>
      <c r="G41" s="89"/>
      <c r="H41" s="89"/>
      <c r="I41" s="89"/>
      <c r="J41" s="90"/>
      <c r="K41" s="90"/>
      <c r="L41" s="110"/>
      <c r="M41" s="110"/>
      <c r="N41" s="110"/>
      <c r="O41" s="169"/>
      <c r="P41" s="169"/>
      <c r="Q41" s="110"/>
      <c r="R41" s="110"/>
      <c r="S41" s="110"/>
    </row>
    <row r="42" spans="1:19" x14ac:dyDescent="0.2">
      <c r="A42" s="88">
        <v>9</v>
      </c>
      <c r="B42" s="89"/>
      <c r="C42" s="89"/>
      <c r="D42" s="89"/>
      <c r="E42" s="89"/>
      <c r="F42" s="89"/>
      <c r="G42" s="89"/>
      <c r="H42" s="89"/>
      <c r="I42" s="89"/>
      <c r="J42" s="90"/>
      <c r="K42" s="90"/>
      <c r="L42" s="110"/>
      <c r="M42" s="110"/>
      <c r="N42" s="110"/>
      <c r="O42" s="169"/>
      <c r="P42" s="169"/>
      <c r="Q42" s="110"/>
      <c r="R42" s="110"/>
      <c r="S42" s="110"/>
    </row>
    <row r="43" spans="1:19" x14ac:dyDescent="0.2">
      <c r="A43" s="88">
        <v>10</v>
      </c>
      <c r="B43" s="89"/>
      <c r="C43" s="89"/>
      <c r="D43" s="89"/>
      <c r="E43" s="89"/>
      <c r="F43" s="89"/>
      <c r="G43" s="89"/>
      <c r="H43" s="89"/>
      <c r="I43" s="89"/>
      <c r="J43" s="90"/>
      <c r="K43" s="90"/>
      <c r="L43" s="110"/>
      <c r="M43" s="110"/>
      <c r="N43" s="110"/>
      <c r="O43" s="169"/>
      <c r="P43" s="169"/>
      <c r="Q43" s="110"/>
      <c r="R43" s="110"/>
      <c r="S43" s="110"/>
    </row>
    <row r="44" spans="1:19" x14ac:dyDescent="0.2">
      <c r="A44" s="88">
        <v>11</v>
      </c>
      <c r="B44" s="89"/>
      <c r="C44" s="89"/>
      <c r="D44" s="89"/>
      <c r="E44" s="89"/>
      <c r="F44" s="89"/>
      <c r="G44" s="89"/>
      <c r="H44" s="89"/>
      <c r="I44" s="89"/>
      <c r="J44" s="90"/>
      <c r="K44" s="90"/>
      <c r="L44" s="110"/>
      <c r="M44" s="110"/>
      <c r="N44" s="110"/>
      <c r="O44" s="169"/>
      <c r="P44" s="169"/>
      <c r="Q44" s="110"/>
      <c r="R44" s="110"/>
      <c r="S44" s="110"/>
    </row>
    <row r="45" spans="1:19" x14ac:dyDescent="0.2">
      <c r="A45" s="88">
        <v>12</v>
      </c>
      <c r="B45" s="89"/>
      <c r="C45" s="89"/>
      <c r="D45" s="89"/>
      <c r="E45" s="89"/>
      <c r="F45" s="89"/>
      <c r="G45" s="89"/>
      <c r="H45" s="89"/>
      <c r="I45" s="89"/>
      <c r="J45" s="90"/>
      <c r="K45" s="90"/>
      <c r="L45" s="110"/>
      <c r="M45" s="110"/>
      <c r="N45" s="110"/>
      <c r="O45" s="169"/>
      <c r="P45" s="169"/>
      <c r="Q45" s="110"/>
      <c r="R45" s="110"/>
      <c r="S45" s="110"/>
    </row>
    <row r="46" spans="1:19" x14ac:dyDescent="0.2">
      <c r="A46" s="88">
        <v>13</v>
      </c>
      <c r="B46" s="89"/>
      <c r="C46" s="89"/>
      <c r="D46" s="89"/>
      <c r="E46" s="89"/>
      <c r="F46" s="89"/>
      <c r="G46" s="89"/>
      <c r="H46" s="89"/>
      <c r="I46" s="89"/>
      <c r="J46" s="90"/>
      <c r="K46" s="90"/>
      <c r="L46" s="110"/>
      <c r="M46" s="110"/>
      <c r="N46" s="110"/>
      <c r="O46" s="169"/>
      <c r="P46" s="169"/>
      <c r="Q46" s="110"/>
      <c r="R46" s="110"/>
      <c r="S46" s="110"/>
    </row>
    <row r="47" spans="1:19" x14ac:dyDescent="0.2">
      <c r="A47" s="88">
        <v>14</v>
      </c>
      <c r="B47" s="89"/>
      <c r="C47" s="89"/>
      <c r="D47" s="89"/>
      <c r="E47" s="89"/>
      <c r="F47" s="89"/>
      <c r="G47" s="89"/>
      <c r="H47" s="89"/>
      <c r="I47" s="89"/>
      <c r="J47" s="90"/>
      <c r="K47" s="90"/>
      <c r="L47" s="110"/>
      <c r="M47" s="110"/>
      <c r="N47" s="110"/>
      <c r="O47" s="169"/>
      <c r="P47" s="169"/>
      <c r="Q47" s="110"/>
      <c r="R47" s="110"/>
      <c r="S47" s="110"/>
    </row>
    <row r="48" spans="1:19" x14ac:dyDescent="0.2">
      <c r="A48" s="88">
        <v>15</v>
      </c>
      <c r="B48" s="89"/>
      <c r="C48" s="89"/>
      <c r="D48" s="89"/>
      <c r="E48" s="89"/>
      <c r="F48" s="89"/>
      <c r="G48" s="89"/>
      <c r="H48" s="89"/>
      <c r="I48" s="89"/>
      <c r="J48" s="90"/>
      <c r="K48" s="90"/>
      <c r="L48" s="110"/>
      <c r="M48" s="110"/>
      <c r="N48" s="110"/>
      <c r="O48" s="169"/>
      <c r="P48" s="169"/>
      <c r="Q48" s="110"/>
      <c r="R48" s="110"/>
      <c r="S48" s="110"/>
    </row>
    <row r="50" spans="1:19" x14ac:dyDescent="0.2">
      <c r="A50" s="107" t="str">
        <f>UPPER("METODE I PRISTUPI U IZRADI i komunikaciji STRATEGIJE i STRATEŠKOM UPRAVLJANJU")</f>
        <v>METODE I PRISTUPI U IZRADI I KOMUNIKACIJI STRATEGIJE I STRATEŠKOM UPRAVLJANJU</v>
      </c>
      <c r="B50" s="107"/>
      <c r="C50" s="107"/>
      <c r="D50" s="107"/>
      <c r="E50" s="107"/>
      <c r="F50" s="107"/>
      <c r="G50" s="107"/>
      <c r="H50" s="107"/>
      <c r="I50" s="107"/>
      <c r="J50" s="107"/>
      <c r="K50" s="107"/>
      <c r="L50" s="107"/>
      <c r="M50" s="107"/>
      <c r="N50" s="107"/>
      <c r="O50" s="107"/>
      <c r="P50" s="107"/>
      <c r="Q50" s="107"/>
      <c r="R50" s="107"/>
      <c r="S50" s="107"/>
    </row>
    <row r="51" spans="1:19" ht="15" x14ac:dyDescent="0.2">
      <c r="A51" s="108" t="s">
        <v>427</v>
      </c>
      <c r="B51" s="108"/>
      <c r="C51" s="108"/>
      <c r="D51" s="108"/>
      <c r="E51" s="108"/>
      <c r="F51" s="108"/>
      <c r="G51" s="108"/>
      <c r="H51" s="108"/>
      <c r="I51" s="108"/>
      <c r="J51" s="108"/>
      <c r="K51" s="108"/>
      <c r="L51" s="108"/>
      <c r="M51" s="108"/>
      <c r="N51" s="108"/>
      <c r="O51" s="108"/>
      <c r="P51" s="108"/>
      <c r="Q51" s="108"/>
      <c r="R51" s="108"/>
      <c r="S51" s="108"/>
    </row>
    <row r="52" spans="1:19" ht="29.25" customHeight="1" x14ac:dyDescent="0.2">
      <c r="A52" s="154" t="str">
        <f>IF(A17="x",A17,"")</f>
        <v/>
      </c>
      <c r="B52" s="154"/>
      <c r="C52" s="154"/>
      <c r="D52" s="152" t="s">
        <v>160</v>
      </c>
      <c r="E52" s="152"/>
      <c r="F52" s="152"/>
      <c r="G52" s="152"/>
      <c r="H52" s="152"/>
      <c r="I52" s="152"/>
      <c r="J52" s="152"/>
      <c r="K52" s="152"/>
      <c r="L52" s="152"/>
      <c r="M52" s="153"/>
      <c r="N52" s="124"/>
      <c r="O52" s="125"/>
      <c r="P52" s="125"/>
      <c r="Q52" s="125"/>
      <c r="R52" s="125"/>
      <c r="S52" s="126"/>
    </row>
    <row r="53" spans="1:19" ht="29.25" customHeight="1" x14ac:dyDescent="0.2">
      <c r="A53" s="154" t="str">
        <f>IF(OR(A19="x",A18="x",A20="x",A21="x"),"x","")</f>
        <v/>
      </c>
      <c r="B53" s="154"/>
      <c r="C53" s="154"/>
      <c r="D53" s="152" t="s">
        <v>161</v>
      </c>
      <c r="E53" s="152"/>
      <c r="F53" s="152"/>
      <c r="G53" s="152"/>
      <c r="H53" s="152"/>
      <c r="I53" s="152"/>
      <c r="J53" s="152"/>
      <c r="K53" s="152"/>
      <c r="L53" s="152"/>
      <c r="M53" s="153"/>
      <c r="N53" s="124"/>
      <c r="O53" s="125"/>
      <c r="P53" s="125"/>
      <c r="Q53" s="125"/>
      <c r="R53" s="125"/>
      <c r="S53" s="126"/>
    </row>
    <row r="54" spans="1:19" ht="29.25" customHeight="1" x14ac:dyDescent="0.2">
      <c r="A54" s="154" t="str">
        <f>IF(A22="X","x","")</f>
        <v/>
      </c>
      <c r="B54" s="154"/>
      <c r="C54" s="154"/>
      <c r="D54" s="152" t="s">
        <v>162</v>
      </c>
      <c r="E54" s="152"/>
      <c r="F54" s="152"/>
      <c r="G54" s="152"/>
      <c r="H54" s="152"/>
      <c r="I54" s="152"/>
      <c r="J54" s="152"/>
      <c r="K54" s="152"/>
      <c r="L54" s="152"/>
      <c r="M54" s="153"/>
      <c r="N54" s="124"/>
      <c r="O54" s="125"/>
      <c r="P54" s="125"/>
      <c r="Q54" s="125"/>
      <c r="R54" s="125"/>
      <c r="S54" s="126"/>
    </row>
    <row r="55" spans="1:19" ht="29.25" customHeight="1" x14ac:dyDescent="0.2">
      <c r="A55" s="154" t="str">
        <f>IF(A23="X","x","")</f>
        <v/>
      </c>
      <c r="B55" s="154"/>
      <c r="C55" s="154"/>
      <c r="D55" s="152" t="s">
        <v>163</v>
      </c>
      <c r="E55" s="152"/>
      <c r="F55" s="152"/>
      <c r="G55" s="152"/>
      <c r="H55" s="152"/>
      <c r="I55" s="152"/>
      <c r="J55" s="152"/>
      <c r="K55" s="152"/>
      <c r="L55" s="152"/>
      <c r="M55" s="153"/>
      <c r="N55" s="124"/>
      <c r="O55" s="125"/>
      <c r="P55" s="125"/>
      <c r="Q55" s="125"/>
      <c r="R55" s="125"/>
      <c r="S55" s="126"/>
    </row>
    <row r="56" spans="1:19" ht="29.25" customHeight="1" x14ac:dyDescent="0.2">
      <c r="A56" s="154" t="str">
        <f>IF(A24="X","x","")</f>
        <v/>
      </c>
      <c r="B56" s="154"/>
      <c r="C56" s="154"/>
      <c r="D56" s="152" t="s">
        <v>164</v>
      </c>
      <c r="E56" s="152"/>
      <c r="F56" s="152"/>
      <c r="G56" s="152"/>
      <c r="H56" s="152"/>
      <c r="I56" s="152"/>
      <c r="J56" s="152"/>
      <c r="K56" s="152"/>
      <c r="L56" s="152"/>
      <c r="M56" s="153"/>
      <c r="N56" s="124"/>
      <c r="O56" s="125"/>
      <c r="P56" s="125"/>
      <c r="Q56" s="125"/>
      <c r="R56" s="125"/>
      <c r="S56" s="126"/>
    </row>
    <row r="58" spans="1:19" ht="30" customHeight="1" x14ac:dyDescent="0.2">
      <c r="A58" s="108" t="s">
        <v>428</v>
      </c>
      <c r="B58" s="108"/>
      <c r="C58" s="108"/>
      <c r="D58" s="108"/>
      <c r="E58" s="108"/>
      <c r="F58" s="108"/>
      <c r="G58" s="108"/>
      <c r="H58" s="108"/>
      <c r="I58" s="108"/>
      <c r="J58" s="108"/>
      <c r="K58" s="108"/>
      <c r="L58" s="108"/>
      <c r="M58" s="108"/>
      <c r="N58" s="108"/>
      <c r="O58" s="108"/>
      <c r="P58" s="108"/>
      <c r="Q58" s="108"/>
      <c r="R58" s="108"/>
      <c r="S58" s="108"/>
    </row>
    <row r="59" spans="1:19" x14ac:dyDescent="0.2">
      <c r="E59" s="111"/>
      <c r="F59" s="112"/>
      <c r="G59" s="112"/>
      <c r="H59" s="112"/>
      <c r="I59" s="112"/>
      <c r="J59" s="112"/>
      <c r="K59" s="112"/>
      <c r="L59" s="112"/>
      <c r="M59" s="112"/>
      <c r="N59" s="112"/>
      <c r="O59" s="112"/>
      <c r="P59" s="112"/>
      <c r="Q59" s="112"/>
      <c r="R59" s="112"/>
      <c r="S59" s="160"/>
    </row>
    <row r="60" spans="1:19" x14ac:dyDescent="0.2">
      <c r="E60" s="113"/>
      <c r="F60" s="114"/>
      <c r="G60" s="114"/>
      <c r="H60" s="114"/>
      <c r="I60" s="114"/>
      <c r="J60" s="114"/>
      <c r="K60" s="114"/>
      <c r="L60" s="114"/>
      <c r="M60" s="114"/>
      <c r="N60" s="114"/>
      <c r="O60" s="114"/>
      <c r="P60" s="114"/>
      <c r="Q60" s="114"/>
      <c r="R60" s="114"/>
      <c r="S60" s="161"/>
    </row>
    <row r="61" spans="1:19" x14ac:dyDescent="0.2">
      <c r="E61" s="113"/>
      <c r="F61" s="114"/>
      <c r="G61" s="114"/>
      <c r="H61" s="114"/>
      <c r="I61" s="114"/>
      <c r="J61" s="114"/>
      <c r="K61" s="114"/>
      <c r="L61" s="114"/>
      <c r="M61" s="114"/>
      <c r="N61" s="114"/>
      <c r="O61" s="114"/>
      <c r="P61" s="114"/>
      <c r="Q61" s="114"/>
      <c r="R61" s="114"/>
      <c r="S61" s="161"/>
    </row>
    <row r="62" spans="1:19" x14ac:dyDescent="0.2">
      <c r="E62" s="113"/>
      <c r="F62" s="114"/>
      <c r="G62" s="114"/>
      <c r="H62" s="114"/>
      <c r="I62" s="114"/>
      <c r="J62" s="114"/>
      <c r="K62" s="114"/>
      <c r="L62" s="114"/>
      <c r="M62" s="114"/>
      <c r="N62" s="114"/>
      <c r="O62" s="114"/>
      <c r="P62" s="114"/>
      <c r="Q62" s="114"/>
      <c r="R62" s="114"/>
      <c r="S62" s="161"/>
    </row>
    <row r="63" spans="1:19" x14ac:dyDescent="0.2">
      <c r="E63" s="115"/>
      <c r="F63" s="116"/>
      <c r="G63" s="116"/>
      <c r="H63" s="116"/>
      <c r="I63" s="116"/>
      <c r="J63" s="116"/>
      <c r="K63" s="116"/>
      <c r="L63" s="116"/>
      <c r="M63" s="116"/>
      <c r="N63" s="116"/>
      <c r="O63" s="116"/>
      <c r="P63" s="116"/>
      <c r="Q63" s="116"/>
      <c r="R63" s="116"/>
      <c r="S63" s="162"/>
    </row>
  </sheetData>
  <dataConsolidate/>
  <mergeCells count="96">
    <mergeCell ref="L46:N46"/>
    <mergeCell ref="O39:P39"/>
    <mergeCell ref="L36:N36"/>
    <mergeCell ref="A1:S1"/>
    <mergeCell ref="A3:N3"/>
    <mergeCell ref="O3:S3"/>
    <mergeCell ref="A4:N4"/>
    <mergeCell ref="O4:S4"/>
    <mergeCell ref="L44:N44"/>
    <mergeCell ref="Q44:S44"/>
    <mergeCell ref="L45:N45"/>
    <mergeCell ref="Q45:S45"/>
    <mergeCell ref="L39:N39"/>
    <mergeCell ref="Q39:S39"/>
    <mergeCell ref="L40:N40"/>
    <mergeCell ref="Q40:S40"/>
    <mergeCell ref="O47:P47"/>
    <mergeCell ref="O48:P48"/>
    <mergeCell ref="O40:P40"/>
    <mergeCell ref="O41:P41"/>
    <mergeCell ref="O42:P42"/>
    <mergeCell ref="O43:P43"/>
    <mergeCell ref="O44:P44"/>
    <mergeCell ref="O45:P45"/>
    <mergeCell ref="O46:P46"/>
    <mergeCell ref="L41:N41"/>
    <mergeCell ref="Q41:S41"/>
    <mergeCell ref="L42:N42"/>
    <mergeCell ref="L38:N38"/>
    <mergeCell ref="O38:P38"/>
    <mergeCell ref="Q38:S38"/>
    <mergeCell ref="L34:N34"/>
    <mergeCell ref="O34:P34"/>
    <mergeCell ref="Q34:S34"/>
    <mergeCell ref="L35:N35"/>
    <mergeCell ref="O35:P35"/>
    <mergeCell ref="Q35:S35"/>
    <mergeCell ref="A8:S8"/>
    <mergeCell ref="Q46:S46"/>
    <mergeCell ref="L47:N47"/>
    <mergeCell ref="Q47:S47"/>
    <mergeCell ref="L48:N48"/>
    <mergeCell ref="Q48:S48"/>
    <mergeCell ref="O32:P33"/>
    <mergeCell ref="Q32:S33"/>
    <mergeCell ref="Q42:S42"/>
    <mergeCell ref="L43:N43"/>
    <mergeCell ref="Q43:S43"/>
    <mergeCell ref="O36:P36"/>
    <mergeCell ref="Q36:S36"/>
    <mergeCell ref="L37:N37"/>
    <mergeCell ref="O37:P37"/>
    <mergeCell ref="Q37:S37"/>
    <mergeCell ref="A23:C23"/>
    <mergeCell ref="A29:S29"/>
    <mergeCell ref="M26:S26"/>
    <mergeCell ref="M27:S27"/>
    <mergeCell ref="A9:S9"/>
    <mergeCell ref="E10:S14"/>
    <mergeCell ref="A16:S16"/>
    <mergeCell ref="A17:C17"/>
    <mergeCell ref="A18:C18"/>
    <mergeCell ref="A19:C19"/>
    <mergeCell ref="A20:C20"/>
    <mergeCell ref="A21:C21"/>
    <mergeCell ref="A22:C22"/>
    <mergeCell ref="J32:J33"/>
    <mergeCell ref="K32:K33"/>
    <mergeCell ref="L32:N33"/>
    <mergeCell ref="A30:S30"/>
    <mergeCell ref="A26:L26"/>
    <mergeCell ref="A27:L27"/>
    <mergeCell ref="D55:M55"/>
    <mergeCell ref="D56:M56"/>
    <mergeCell ref="A58:S58"/>
    <mergeCell ref="E59:S63"/>
    <mergeCell ref="A56:C56"/>
    <mergeCell ref="A55:C55"/>
    <mergeCell ref="N55:S55"/>
    <mergeCell ref="N56:S56"/>
    <mergeCell ref="A6:N6"/>
    <mergeCell ref="O6:S6"/>
    <mergeCell ref="D54:M54"/>
    <mergeCell ref="A54:C54"/>
    <mergeCell ref="N52:S52"/>
    <mergeCell ref="N53:S53"/>
    <mergeCell ref="N54:S54"/>
    <mergeCell ref="A50:S50"/>
    <mergeCell ref="A51:S51"/>
    <mergeCell ref="A52:C52"/>
    <mergeCell ref="A53:C53"/>
    <mergeCell ref="D52:M52"/>
    <mergeCell ref="D53:M53"/>
    <mergeCell ref="A24:C24"/>
    <mergeCell ref="B32:I32"/>
    <mergeCell ref="A32:A33"/>
  </mergeCells>
  <dataValidations count="4">
    <dataValidation type="list" allowBlank="1" showInputMessage="1" showErrorMessage="1" promptTitle="Izaberite" prompt="Izaberite područje strategije na koje se odnosi strateški plan. Preporuča se da je to područje koje je ostvarilo lošiju vrijednost prilikom mjerenja digitalne zrelosti visokog učilišta." sqref="O4:S4" xr:uid="{00000000-0002-0000-0200-000000000000}">
      <formula1>$T$1:$T$9</formula1>
    </dataValidation>
    <dataValidation allowBlank="1" showInputMessage="1" showErrorMessage="1" promptTitle="Naziv visokog učilišta" prompt="Naziv visokog učilišta će se prepisati iz prethodnog radnog lista." sqref="O3:S3" xr:uid="{00000000-0002-0000-0200-000001000000}"/>
    <dataValidation type="whole" allowBlank="1" showInputMessage="1" showErrorMessage="1" prompt="Unesite cijeli broj, npr. 2027" sqref="M26:S26" xr:uid="{F4EC9A97-D05E-4BAE-9379-A7040CB5DC96}">
      <formula1>2026</formula1>
      <formula2>2036</formula2>
    </dataValidation>
    <dataValidation allowBlank="1" showInputMessage="1" showErrorMessage="1" promptTitle="Autori" prompt="Unesite imena autora strateškog plana." sqref="O6:S6" xr:uid="{123D50EA-1932-4470-B736-9C19AF789482}"/>
  </dataValidations>
  <pageMargins left="0.51181102362204722" right="0.51181102362204722" top="0.35433070866141736" bottom="0.35433070866141736" header="0.31496062992125984" footer="0.31496062992125984"/>
  <pageSetup paperSize="9" orientation="landscape"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140"/>
  <sheetViews>
    <sheetView topLeftCell="A67" zoomScale="115" zoomScaleNormal="115" workbookViewId="0">
      <selection activeCell="A96" sqref="A96:K96"/>
    </sheetView>
  </sheetViews>
  <sheetFormatPr defaultColWidth="10.85546875" defaultRowHeight="14.25" x14ac:dyDescent="0.2"/>
  <cols>
    <col min="1" max="1" width="16" style="1" customWidth="1"/>
    <col min="2" max="2" width="10.85546875" style="1"/>
    <col min="3" max="3" width="11.140625" style="1" customWidth="1"/>
    <col min="4" max="4" width="12.42578125" style="1" customWidth="1"/>
    <col min="5" max="5" width="23.7109375" style="1" customWidth="1"/>
    <col min="6" max="6" width="17.5703125" style="1" customWidth="1"/>
    <col min="7" max="11" width="8.140625" style="1" customWidth="1"/>
    <col min="12" max="12" width="10.85546875" style="1" hidden="1" customWidth="1"/>
    <col min="13" max="16384" width="10.85546875" style="1"/>
  </cols>
  <sheetData>
    <row r="1" spans="1:12" ht="62.25" customHeight="1" x14ac:dyDescent="0.2">
      <c r="A1" s="191" t="str">
        <f>UPPER(CONCATENATE("Trogodišnji strateški plan razvoja",E4,"",E3," za razdoblje od ",'4'!C97,". do ",'4'!C98,"."))</f>
        <v>TROGODIŠNJI STRATEŠKI PLAN RAZVOJA ZA RAZDOBLJE OD . DO .</v>
      </c>
      <c r="B1" s="191"/>
      <c r="C1" s="191"/>
      <c r="D1" s="191"/>
      <c r="E1" s="191"/>
      <c r="F1" s="191"/>
      <c r="G1" s="191"/>
      <c r="H1" s="191"/>
      <c r="I1" s="191"/>
      <c r="J1" s="191"/>
      <c r="K1" s="191"/>
      <c r="L1" s="1" t="s">
        <v>1</v>
      </c>
    </row>
    <row r="2" spans="1:12" x14ac:dyDescent="0.2">
      <c r="L2" s="1" t="s">
        <v>2</v>
      </c>
    </row>
    <row r="3" spans="1:12" ht="15" x14ac:dyDescent="0.2">
      <c r="A3" s="150" t="s">
        <v>0</v>
      </c>
      <c r="B3" s="150"/>
      <c r="C3" s="150"/>
      <c r="D3" s="150"/>
      <c r="E3" s="170" t="str">
        <f>IF('3'!O3&lt;&gt;0,'3'!O3,"")</f>
        <v/>
      </c>
      <c r="F3" s="170"/>
      <c r="G3" s="170"/>
      <c r="H3" s="170"/>
      <c r="I3" s="170"/>
      <c r="J3" s="170"/>
      <c r="K3" s="170"/>
      <c r="L3" s="1" t="s">
        <v>3</v>
      </c>
    </row>
    <row r="4" spans="1:12" ht="15" x14ac:dyDescent="0.25">
      <c r="A4" s="192" t="s">
        <v>429</v>
      </c>
      <c r="B4" s="192"/>
      <c r="C4" s="192"/>
      <c r="D4" s="192"/>
      <c r="E4" s="170" t="str">
        <f>IF('3'!O4&lt;&gt;0,'3'!O4,"")</f>
        <v/>
      </c>
      <c r="F4" s="170"/>
      <c r="G4" s="170"/>
      <c r="H4" s="170"/>
      <c r="I4" s="170"/>
      <c r="J4" s="170"/>
      <c r="K4" s="170"/>
      <c r="L4" s="1" t="s">
        <v>4</v>
      </c>
    </row>
    <row r="5" spans="1:12" x14ac:dyDescent="0.2">
      <c r="L5" s="1" t="s">
        <v>5</v>
      </c>
    </row>
    <row r="6" spans="1:12" ht="15" x14ac:dyDescent="0.2">
      <c r="A6" s="150" t="s">
        <v>8</v>
      </c>
      <c r="B6" s="150"/>
      <c r="C6" s="150"/>
      <c r="D6" s="150"/>
      <c r="E6" s="170" t="str">
        <f>IF('3'!O6&lt;&gt;0,'3'!O6,"")</f>
        <v/>
      </c>
      <c r="F6" s="170"/>
      <c r="G6" s="170"/>
      <c r="H6" s="170"/>
      <c r="I6" s="170"/>
      <c r="J6" s="170"/>
      <c r="K6" s="170"/>
      <c r="L6" s="1" t="s">
        <v>6</v>
      </c>
    </row>
    <row r="7" spans="1:12" x14ac:dyDescent="0.2">
      <c r="L7" s="1" t="s">
        <v>7</v>
      </c>
    </row>
    <row r="8" spans="1:12" x14ac:dyDescent="0.2">
      <c r="A8" s="107" t="s">
        <v>9</v>
      </c>
      <c r="B8" s="107"/>
      <c r="C8" s="107"/>
      <c r="D8" s="107"/>
      <c r="E8" s="107"/>
      <c r="F8" s="107"/>
      <c r="G8" s="107"/>
      <c r="H8" s="107"/>
      <c r="I8" s="107"/>
      <c r="J8" s="107"/>
      <c r="K8" s="107"/>
      <c r="L8" s="1" t="s">
        <v>10</v>
      </c>
    </row>
    <row r="9" spans="1:12" ht="15" x14ac:dyDescent="0.2">
      <c r="A9" s="190" t="str">
        <f>CONCATENATE("Ima li",E3," iskustva u izradi strateških planova? Odaberite odgovor u prvom stupcu.")</f>
        <v>Ima li iskustva u izradi strateških planova? Odaberite odgovor u prvom stupcu.</v>
      </c>
      <c r="B9" s="190"/>
      <c r="C9" s="190"/>
      <c r="D9" s="190"/>
      <c r="E9" s="190"/>
      <c r="F9" s="190"/>
      <c r="G9" s="190"/>
      <c r="H9" s="190"/>
      <c r="I9" s="190"/>
      <c r="J9" s="190"/>
      <c r="K9" s="190"/>
      <c r="L9" s="1" t="s">
        <v>12</v>
      </c>
    </row>
    <row r="10" spans="1:12" ht="15" x14ac:dyDescent="0.2">
      <c r="A10" s="47"/>
      <c r="B10" s="49" t="s">
        <v>432</v>
      </c>
      <c r="C10" s="50"/>
      <c r="D10" s="50"/>
      <c r="E10" s="50"/>
      <c r="F10" s="50"/>
      <c r="G10" s="50"/>
      <c r="H10" s="50"/>
      <c r="I10" s="50"/>
      <c r="J10" s="50"/>
      <c r="K10" s="50"/>
      <c r="L10" s="1" t="s">
        <v>13</v>
      </c>
    </row>
    <row r="11" spans="1:12" ht="15" x14ac:dyDescent="0.2">
      <c r="A11" s="47"/>
      <c r="B11" s="49" t="s">
        <v>430</v>
      </c>
      <c r="C11" s="50"/>
      <c r="D11" s="50"/>
      <c r="E11" s="50"/>
      <c r="F11" s="50"/>
      <c r="G11" s="50"/>
      <c r="H11" s="50"/>
      <c r="I11" s="50"/>
      <c r="J11" s="50"/>
      <c r="K11" s="50"/>
      <c r="L11" s="1" t="s">
        <v>14</v>
      </c>
    </row>
    <row r="12" spans="1:12" ht="15" x14ac:dyDescent="0.2">
      <c r="A12" s="47"/>
      <c r="B12" s="49" t="s">
        <v>431</v>
      </c>
      <c r="C12" s="50"/>
      <c r="D12" s="50"/>
      <c r="E12" s="50"/>
      <c r="F12" s="50"/>
      <c r="G12" s="50"/>
      <c r="H12" s="50"/>
      <c r="I12" s="50"/>
      <c r="J12" s="50"/>
      <c r="K12" s="50"/>
      <c r="L12" s="1" t="s">
        <v>11</v>
      </c>
    </row>
    <row r="13" spans="1:12" ht="15" x14ac:dyDescent="0.2">
      <c r="A13" s="47"/>
      <c r="B13" s="49" t="s">
        <v>433</v>
      </c>
      <c r="C13" s="50"/>
      <c r="D13" s="50"/>
      <c r="E13" s="50"/>
      <c r="F13" s="50"/>
      <c r="G13" s="50"/>
      <c r="H13" s="50"/>
      <c r="I13" s="50"/>
      <c r="J13" s="50"/>
      <c r="K13" s="50"/>
      <c r="L13" s="1" t="s">
        <v>221</v>
      </c>
    </row>
    <row r="14" spans="1:12" ht="15" x14ac:dyDescent="0.2">
      <c r="A14" s="91"/>
      <c r="B14" s="49" t="s">
        <v>434</v>
      </c>
      <c r="C14" s="50"/>
      <c r="D14" s="50"/>
      <c r="E14" s="50"/>
      <c r="F14" s="50"/>
      <c r="G14" s="50"/>
      <c r="H14" s="50"/>
      <c r="I14" s="50"/>
      <c r="J14" s="50"/>
      <c r="K14" s="50"/>
      <c r="L14" s="1" t="s">
        <v>222</v>
      </c>
    </row>
    <row r="15" spans="1:12" ht="15" x14ac:dyDescent="0.2">
      <c r="A15" s="50"/>
      <c r="B15" s="50"/>
      <c r="C15" s="50"/>
      <c r="D15" s="50"/>
      <c r="E15" s="50"/>
      <c r="F15" s="50"/>
      <c r="G15" s="50"/>
      <c r="H15" s="50"/>
      <c r="I15" s="50"/>
      <c r="J15" s="50"/>
      <c r="K15" s="50"/>
    </row>
    <row r="16" spans="1:12" ht="29.25" customHeight="1" x14ac:dyDescent="0.2">
      <c r="A16" s="108" t="s">
        <v>435</v>
      </c>
      <c r="B16" s="108"/>
      <c r="C16" s="108"/>
      <c r="D16" s="108"/>
      <c r="E16" s="108"/>
      <c r="F16" s="108"/>
      <c r="G16" s="108"/>
      <c r="H16" s="108"/>
      <c r="I16" s="108"/>
      <c r="J16" s="108"/>
      <c r="K16" s="108"/>
    </row>
    <row r="17" spans="1:11" x14ac:dyDescent="0.2">
      <c r="B17" s="181"/>
      <c r="C17" s="182"/>
      <c r="D17" s="182"/>
      <c r="E17" s="182"/>
      <c r="F17" s="182"/>
      <c r="G17" s="182"/>
      <c r="H17" s="182"/>
      <c r="I17" s="182"/>
      <c r="J17" s="182"/>
      <c r="K17" s="183"/>
    </row>
    <row r="18" spans="1:11" x14ac:dyDescent="0.2">
      <c r="B18" s="184"/>
      <c r="C18" s="185"/>
      <c r="D18" s="185"/>
      <c r="E18" s="185"/>
      <c r="F18" s="185"/>
      <c r="G18" s="185"/>
      <c r="H18" s="185"/>
      <c r="I18" s="185"/>
      <c r="J18" s="185"/>
      <c r="K18" s="186"/>
    </row>
    <row r="19" spans="1:11" x14ac:dyDescent="0.2">
      <c r="B19" s="184"/>
      <c r="C19" s="185"/>
      <c r="D19" s="185"/>
      <c r="E19" s="185"/>
      <c r="F19" s="185"/>
      <c r="G19" s="185"/>
      <c r="H19" s="185"/>
      <c r="I19" s="185"/>
      <c r="J19" s="185"/>
      <c r="K19" s="186"/>
    </row>
    <row r="20" spans="1:11" x14ac:dyDescent="0.2">
      <c r="B20" s="184"/>
      <c r="C20" s="185"/>
      <c r="D20" s="185"/>
      <c r="E20" s="185"/>
      <c r="F20" s="185"/>
      <c r="G20" s="185"/>
      <c r="H20" s="185"/>
      <c r="I20" s="185"/>
      <c r="J20" s="185"/>
      <c r="K20" s="186"/>
    </row>
    <row r="21" spans="1:11" x14ac:dyDescent="0.2">
      <c r="B21" s="184"/>
      <c r="C21" s="185"/>
      <c r="D21" s="185"/>
      <c r="E21" s="185"/>
      <c r="F21" s="185"/>
      <c r="G21" s="185"/>
      <c r="H21" s="185"/>
      <c r="I21" s="185"/>
      <c r="J21" s="185"/>
      <c r="K21" s="186"/>
    </row>
    <row r="22" spans="1:11" x14ac:dyDescent="0.2">
      <c r="B22" s="187"/>
      <c r="C22" s="188"/>
      <c r="D22" s="188"/>
      <c r="E22" s="188"/>
      <c r="F22" s="188"/>
      <c r="G22" s="188"/>
      <c r="H22" s="188"/>
      <c r="I22" s="188"/>
      <c r="J22" s="188"/>
      <c r="K22" s="189"/>
    </row>
    <row r="24" spans="1:11" ht="48" customHeight="1" x14ac:dyDescent="0.25">
      <c r="A24" s="175" t="s">
        <v>436</v>
      </c>
      <c r="B24" s="175"/>
      <c r="C24" s="175"/>
      <c r="D24" s="175"/>
      <c r="E24" s="175"/>
      <c r="F24" s="175"/>
      <c r="G24" s="175"/>
      <c r="H24" s="175"/>
      <c r="I24" s="175"/>
      <c r="J24" s="175"/>
      <c r="K24" s="175"/>
    </row>
    <row r="25" spans="1:11" x14ac:dyDescent="0.2">
      <c r="B25" s="111"/>
      <c r="C25" s="112"/>
      <c r="D25" s="112"/>
      <c r="E25" s="112"/>
      <c r="F25" s="112"/>
      <c r="G25" s="112"/>
      <c r="H25" s="112"/>
      <c r="I25" s="112"/>
      <c r="J25" s="112"/>
      <c r="K25" s="160"/>
    </row>
    <row r="26" spans="1:11" x14ac:dyDescent="0.2">
      <c r="B26" s="115"/>
      <c r="C26" s="116"/>
      <c r="D26" s="116"/>
      <c r="E26" s="116"/>
      <c r="F26" s="116"/>
      <c r="G26" s="116"/>
      <c r="H26" s="116"/>
      <c r="I26" s="116"/>
      <c r="J26" s="116"/>
      <c r="K26" s="162"/>
    </row>
    <row r="28" spans="1:11" ht="15" x14ac:dyDescent="0.25">
      <c r="A28" s="175" t="s">
        <v>15</v>
      </c>
      <c r="B28" s="175"/>
      <c r="C28" s="175"/>
      <c r="D28" s="175"/>
      <c r="E28" s="175"/>
      <c r="F28" s="175"/>
      <c r="G28" s="175"/>
      <c r="H28" s="175"/>
      <c r="I28" s="175"/>
      <c r="J28" s="175"/>
      <c r="K28" s="175"/>
    </row>
    <row r="29" spans="1:11" x14ac:dyDescent="0.2">
      <c r="B29" s="111"/>
      <c r="C29" s="112"/>
      <c r="D29" s="112"/>
      <c r="E29" s="112"/>
      <c r="F29" s="112"/>
      <c r="G29" s="112"/>
      <c r="H29" s="112"/>
      <c r="I29" s="112"/>
      <c r="J29" s="112"/>
      <c r="K29" s="160"/>
    </row>
    <row r="30" spans="1:11" x14ac:dyDescent="0.2">
      <c r="B30" s="115"/>
      <c r="C30" s="116"/>
      <c r="D30" s="116"/>
      <c r="E30" s="116"/>
      <c r="F30" s="116"/>
      <c r="G30" s="116"/>
      <c r="H30" s="116"/>
      <c r="I30" s="116"/>
      <c r="J30" s="116"/>
      <c r="K30" s="162"/>
    </row>
    <row r="32" spans="1:11" ht="15" x14ac:dyDescent="0.25">
      <c r="A32" s="175" t="s">
        <v>16</v>
      </c>
      <c r="B32" s="175"/>
      <c r="C32" s="175"/>
      <c r="D32" s="175"/>
      <c r="E32" s="175"/>
      <c r="F32" s="175"/>
      <c r="G32" s="175"/>
      <c r="H32" s="175"/>
      <c r="I32" s="175"/>
      <c r="J32" s="175"/>
      <c r="K32" s="175"/>
    </row>
    <row r="33" spans="1:11" x14ac:dyDescent="0.2">
      <c r="B33" s="111"/>
      <c r="C33" s="112"/>
      <c r="D33" s="112"/>
      <c r="E33" s="112"/>
      <c r="F33" s="112"/>
      <c r="G33" s="112"/>
      <c r="H33" s="112"/>
      <c r="I33" s="112"/>
      <c r="J33" s="112"/>
      <c r="K33" s="160"/>
    </row>
    <row r="34" spans="1:11" x14ac:dyDescent="0.2">
      <c r="B34" s="115"/>
      <c r="C34" s="116"/>
      <c r="D34" s="116"/>
      <c r="E34" s="116"/>
      <c r="F34" s="116"/>
      <c r="G34" s="116"/>
      <c r="H34" s="116"/>
      <c r="I34" s="116"/>
      <c r="J34" s="116"/>
      <c r="K34" s="162"/>
    </row>
    <row r="36" spans="1:11" ht="15" x14ac:dyDescent="0.25">
      <c r="A36" s="175" t="s">
        <v>17</v>
      </c>
      <c r="B36" s="175"/>
      <c r="C36" s="175"/>
      <c r="D36" s="175"/>
      <c r="E36" s="175"/>
      <c r="F36" s="175"/>
      <c r="G36" s="175"/>
      <c r="H36" s="175"/>
      <c r="I36" s="175"/>
      <c r="J36" s="175"/>
      <c r="K36" s="175"/>
    </row>
    <row r="37" spans="1:11" x14ac:dyDescent="0.2">
      <c r="B37" s="111"/>
      <c r="C37" s="112"/>
      <c r="D37" s="112"/>
      <c r="E37" s="112"/>
      <c r="F37" s="112"/>
      <c r="G37" s="112"/>
      <c r="H37" s="112"/>
      <c r="I37" s="112"/>
      <c r="J37" s="112"/>
      <c r="K37" s="160"/>
    </row>
    <row r="38" spans="1:11" x14ac:dyDescent="0.2">
      <c r="B38" s="115"/>
      <c r="C38" s="116"/>
      <c r="D38" s="116"/>
      <c r="E38" s="116"/>
      <c r="F38" s="116"/>
      <c r="G38" s="116"/>
      <c r="H38" s="116"/>
      <c r="I38" s="116"/>
      <c r="J38" s="116"/>
      <c r="K38" s="162"/>
    </row>
    <row r="40" spans="1:11" ht="15" x14ac:dyDescent="0.25">
      <c r="A40" s="175" t="s">
        <v>437</v>
      </c>
      <c r="B40" s="175"/>
      <c r="C40" s="175"/>
      <c r="D40" s="175"/>
      <c r="E40" s="175"/>
      <c r="F40" s="175"/>
      <c r="G40" s="175"/>
      <c r="H40" s="175"/>
      <c r="I40" s="175"/>
      <c r="J40" s="175"/>
      <c r="K40" s="175"/>
    </row>
    <row r="41" spans="1:11" x14ac:dyDescent="0.2">
      <c r="B41" s="111"/>
      <c r="C41" s="112"/>
      <c r="D41" s="112"/>
      <c r="E41" s="112"/>
      <c r="F41" s="112"/>
      <c r="G41" s="112"/>
      <c r="H41" s="112"/>
      <c r="I41" s="112"/>
      <c r="J41" s="112"/>
      <c r="K41" s="160"/>
    </row>
    <row r="42" spans="1:11" x14ac:dyDescent="0.2">
      <c r="B42" s="113"/>
      <c r="C42" s="114"/>
      <c r="D42" s="114"/>
      <c r="E42" s="114"/>
      <c r="F42" s="114"/>
      <c r="G42" s="114"/>
      <c r="H42" s="114"/>
      <c r="I42" s="114"/>
      <c r="J42" s="114"/>
      <c r="K42" s="161"/>
    </row>
    <row r="43" spans="1:11" x14ac:dyDescent="0.2">
      <c r="B43" s="115"/>
      <c r="C43" s="116"/>
      <c r="D43" s="116"/>
      <c r="E43" s="116"/>
      <c r="F43" s="116"/>
      <c r="G43" s="116"/>
      <c r="H43" s="116"/>
      <c r="I43" s="116"/>
      <c r="J43" s="116"/>
      <c r="K43" s="162"/>
    </row>
    <row r="45" spans="1:11" ht="15" x14ac:dyDescent="0.25">
      <c r="A45" s="175" t="s">
        <v>438</v>
      </c>
      <c r="B45" s="175"/>
      <c r="C45" s="175"/>
      <c r="D45" s="175"/>
      <c r="E45" s="175"/>
      <c r="F45" s="175"/>
      <c r="G45" s="175"/>
      <c r="H45" s="175"/>
      <c r="I45" s="175"/>
      <c r="J45" s="175"/>
      <c r="K45" s="175"/>
    </row>
    <row r="46" spans="1:11" x14ac:dyDescent="0.2">
      <c r="B46" s="111"/>
      <c r="C46" s="112"/>
      <c r="D46" s="112"/>
      <c r="E46" s="112"/>
      <c r="F46" s="112"/>
      <c r="G46" s="112"/>
      <c r="H46" s="112"/>
      <c r="I46" s="112"/>
      <c r="J46" s="112"/>
      <c r="K46" s="160"/>
    </row>
    <row r="47" spans="1:11" x14ac:dyDescent="0.2">
      <c r="B47" s="113"/>
      <c r="C47" s="114"/>
      <c r="D47" s="114"/>
      <c r="E47" s="114"/>
      <c r="F47" s="114"/>
      <c r="G47" s="114"/>
      <c r="H47" s="114"/>
      <c r="I47" s="114"/>
      <c r="J47" s="114"/>
      <c r="K47" s="161"/>
    </row>
    <row r="48" spans="1:11" x14ac:dyDescent="0.2">
      <c r="B48" s="115"/>
      <c r="C48" s="116"/>
      <c r="D48" s="116"/>
      <c r="E48" s="116"/>
      <c r="F48" s="116"/>
      <c r="G48" s="116"/>
      <c r="H48" s="116"/>
      <c r="I48" s="116"/>
      <c r="J48" s="116"/>
      <c r="K48" s="162"/>
    </row>
    <row r="50" spans="1:11" x14ac:dyDescent="0.2">
      <c r="A50" s="107" t="s">
        <v>18</v>
      </c>
      <c r="B50" s="107"/>
      <c r="C50" s="107"/>
      <c r="D50" s="107"/>
      <c r="E50" s="107"/>
      <c r="F50" s="107"/>
      <c r="G50" s="107"/>
      <c r="H50" s="107"/>
      <c r="I50" s="107"/>
      <c r="J50" s="107"/>
      <c r="K50" s="107"/>
    </row>
    <row r="51" spans="1:11" ht="15" x14ac:dyDescent="0.25">
      <c r="A51" s="175" t="s">
        <v>223</v>
      </c>
      <c r="B51" s="175"/>
      <c r="C51" s="175"/>
      <c r="D51" s="175"/>
      <c r="E51" s="175"/>
      <c r="F51" s="175"/>
      <c r="G51" s="175"/>
      <c r="H51" s="175"/>
      <c r="I51" s="175"/>
      <c r="J51" s="175"/>
      <c r="K51" s="175"/>
    </row>
    <row r="52" spans="1:11" x14ac:dyDescent="0.2">
      <c r="A52" s="106">
        <f>'2'!D86</f>
        <v>-0.25</v>
      </c>
      <c r="B52" s="193" t="s">
        <v>19</v>
      </c>
      <c r="C52" s="194"/>
      <c r="D52" s="194"/>
    </row>
    <row r="53" spans="1:11" x14ac:dyDescent="0.2">
      <c r="A53" s="106">
        <f>'2'!D87</f>
        <v>-0.25</v>
      </c>
      <c r="B53" s="193" t="s">
        <v>20</v>
      </c>
      <c r="C53" s="194"/>
      <c r="D53" s="194"/>
    </row>
    <row r="54" spans="1:11" x14ac:dyDescent="0.2">
      <c r="A54" s="106">
        <f>'2'!D88</f>
        <v>-0.25</v>
      </c>
      <c r="B54" s="51" t="s">
        <v>21</v>
      </c>
      <c r="C54" s="52"/>
      <c r="D54" s="52"/>
      <c r="E54" s="53"/>
    </row>
    <row r="55" spans="1:11" x14ac:dyDescent="0.2">
      <c r="A55" s="106">
        <f>'2'!D89</f>
        <v>-0.25</v>
      </c>
      <c r="B55" s="51" t="s">
        <v>25</v>
      </c>
      <c r="C55" s="52"/>
      <c r="D55" s="52"/>
      <c r="E55" s="53"/>
    </row>
    <row r="56" spans="1:11" x14ac:dyDescent="0.2">
      <c r="A56" s="106">
        <f>'2'!D90</f>
        <v>-0.24999999999999994</v>
      </c>
      <c r="B56" s="193" t="s">
        <v>22</v>
      </c>
      <c r="C56" s="194"/>
      <c r="D56" s="194"/>
    </row>
    <row r="57" spans="1:11" x14ac:dyDescent="0.2">
      <c r="A57" s="106">
        <f>'2'!D91</f>
        <v>-0.25</v>
      </c>
      <c r="B57" s="193" t="s">
        <v>23</v>
      </c>
      <c r="C57" s="194"/>
      <c r="D57" s="194"/>
    </row>
    <row r="58" spans="1:11" x14ac:dyDescent="0.2">
      <c r="A58" s="106">
        <f>'2'!D92</f>
        <v>-0.25</v>
      </c>
      <c r="B58" s="193" t="s">
        <v>24</v>
      </c>
      <c r="C58" s="194"/>
      <c r="D58" s="194"/>
    </row>
    <row r="61" spans="1:11" ht="15" x14ac:dyDescent="0.25">
      <c r="A61" s="108" t="s">
        <v>224</v>
      </c>
      <c r="B61" s="108"/>
      <c r="C61" s="108"/>
      <c r="D61" s="108"/>
      <c r="E61" s="59"/>
      <c r="F61" s="59"/>
      <c r="G61" s="59"/>
      <c r="H61" s="59"/>
      <c r="I61" s="59"/>
      <c r="J61" s="59"/>
      <c r="K61" s="59"/>
    </row>
    <row r="62" spans="1:11" x14ac:dyDescent="0.2">
      <c r="B62" s="196">
        <f>'2'!K39</f>
        <v>-0.25</v>
      </c>
      <c r="C62" s="197"/>
    </row>
    <row r="63" spans="1:11" x14ac:dyDescent="0.2">
      <c r="B63" s="198"/>
      <c r="C63" s="199"/>
    </row>
    <row r="73" spans="1:11" ht="15" x14ac:dyDescent="0.25">
      <c r="A73" s="175" t="s">
        <v>439</v>
      </c>
      <c r="B73" s="175"/>
      <c r="C73" s="175"/>
      <c r="D73" s="175"/>
      <c r="E73" s="175"/>
      <c r="F73" s="175"/>
      <c r="G73" s="175"/>
      <c r="H73" s="175"/>
      <c r="I73" s="175"/>
      <c r="J73" s="175"/>
      <c r="K73" s="175"/>
    </row>
    <row r="74" spans="1:11" x14ac:dyDescent="0.2">
      <c r="B74" s="111"/>
      <c r="C74" s="112"/>
      <c r="D74" s="112"/>
      <c r="E74" s="112"/>
      <c r="F74" s="112"/>
      <c r="G74" s="112"/>
      <c r="H74" s="112"/>
      <c r="I74" s="112"/>
      <c r="J74" s="112"/>
      <c r="K74" s="160"/>
    </row>
    <row r="75" spans="1:11" x14ac:dyDescent="0.2">
      <c r="B75" s="113"/>
      <c r="C75" s="114"/>
      <c r="D75" s="114"/>
      <c r="E75" s="114"/>
      <c r="F75" s="114"/>
      <c r="G75" s="114"/>
      <c r="H75" s="114"/>
      <c r="I75" s="114"/>
      <c r="J75" s="114"/>
      <c r="K75" s="161"/>
    </row>
    <row r="76" spans="1:11" x14ac:dyDescent="0.2">
      <c r="B76" s="113"/>
      <c r="C76" s="114"/>
      <c r="D76" s="114"/>
      <c r="E76" s="114"/>
      <c r="F76" s="114"/>
      <c r="G76" s="114"/>
      <c r="H76" s="114"/>
      <c r="I76" s="114"/>
      <c r="J76" s="114"/>
      <c r="K76" s="161"/>
    </row>
    <row r="77" spans="1:11" x14ac:dyDescent="0.2">
      <c r="B77" s="113"/>
      <c r="C77" s="114"/>
      <c r="D77" s="114"/>
      <c r="E77" s="114"/>
      <c r="F77" s="114"/>
      <c r="G77" s="114"/>
      <c r="H77" s="114"/>
      <c r="I77" s="114"/>
      <c r="J77" s="114"/>
      <c r="K77" s="161"/>
    </row>
    <row r="78" spans="1:11" x14ac:dyDescent="0.2">
      <c r="B78" s="115"/>
      <c r="C78" s="116"/>
      <c r="D78" s="116"/>
      <c r="E78" s="116"/>
      <c r="F78" s="116"/>
      <c r="G78" s="116"/>
      <c r="H78" s="116"/>
      <c r="I78" s="116"/>
      <c r="J78" s="116"/>
      <c r="K78" s="162"/>
    </row>
    <row r="80" spans="1:11" ht="15" x14ac:dyDescent="0.25">
      <c r="A80" s="175" t="s">
        <v>440</v>
      </c>
      <c r="B80" s="175"/>
      <c r="C80" s="175"/>
      <c r="D80" s="175"/>
      <c r="E80" s="175"/>
      <c r="F80" s="175"/>
      <c r="G80" s="175"/>
      <c r="H80" s="175"/>
      <c r="I80" s="175"/>
      <c r="J80" s="175"/>
      <c r="K80" s="175"/>
    </row>
    <row r="82" spans="1:11" ht="15" x14ac:dyDescent="0.25">
      <c r="B82" s="177" t="s">
        <v>173</v>
      </c>
      <c r="C82" s="177"/>
      <c r="D82" s="177"/>
      <c r="E82" s="177"/>
      <c r="F82" s="177" t="s">
        <v>172</v>
      </c>
      <c r="G82" s="177"/>
      <c r="H82" s="177"/>
      <c r="I82" s="177"/>
      <c r="J82" s="177"/>
      <c r="K82" s="177"/>
    </row>
    <row r="83" spans="1:11" x14ac:dyDescent="0.2">
      <c r="B83" s="178">
        <v>1</v>
      </c>
      <c r="C83" s="178"/>
      <c r="D83" s="178"/>
      <c r="E83" s="178"/>
      <c r="F83" s="116">
        <v>1</v>
      </c>
      <c r="G83" s="116"/>
      <c r="H83" s="116"/>
      <c r="I83" s="116"/>
      <c r="J83" s="116"/>
      <c r="K83" s="116"/>
    </row>
    <row r="84" spans="1:11" x14ac:dyDescent="0.2">
      <c r="B84" s="178">
        <v>2</v>
      </c>
      <c r="C84" s="178"/>
      <c r="D84" s="178"/>
      <c r="E84" s="178"/>
      <c r="F84" s="116">
        <v>2</v>
      </c>
      <c r="G84" s="116"/>
      <c r="H84" s="116"/>
      <c r="I84" s="116"/>
      <c r="J84" s="116"/>
      <c r="K84" s="116"/>
    </row>
    <row r="85" spans="1:11" x14ac:dyDescent="0.2">
      <c r="B85" s="178">
        <v>3</v>
      </c>
      <c r="C85" s="178"/>
      <c r="D85" s="178"/>
      <c r="E85" s="178"/>
      <c r="F85" s="116">
        <v>3</v>
      </c>
      <c r="G85" s="116"/>
      <c r="H85" s="116"/>
      <c r="I85" s="116"/>
      <c r="J85" s="116"/>
      <c r="K85" s="116"/>
    </row>
    <row r="86" spans="1:11" x14ac:dyDescent="0.2">
      <c r="B86" s="178">
        <v>4</v>
      </c>
      <c r="C86" s="178"/>
      <c r="D86" s="178"/>
      <c r="E86" s="178"/>
      <c r="F86" s="116">
        <v>4</v>
      </c>
      <c r="G86" s="116"/>
      <c r="H86" s="116"/>
      <c r="I86" s="116"/>
      <c r="J86" s="116"/>
      <c r="K86" s="116"/>
    </row>
    <row r="87" spans="1:11" x14ac:dyDescent="0.2">
      <c r="B87" s="178">
        <v>5</v>
      </c>
      <c r="C87" s="178"/>
      <c r="D87" s="178"/>
      <c r="E87" s="178"/>
      <c r="F87" s="116">
        <v>5</v>
      </c>
      <c r="G87" s="116"/>
      <c r="H87" s="116"/>
      <c r="I87" s="116"/>
      <c r="J87" s="116"/>
      <c r="K87" s="116"/>
    </row>
    <row r="89" spans="1:11" ht="15" x14ac:dyDescent="0.25">
      <c r="B89" s="177" t="s">
        <v>174</v>
      </c>
      <c r="C89" s="177"/>
      <c r="D89" s="177"/>
      <c r="E89" s="177"/>
      <c r="F89" s="177" t="s">
        <v>175</v>
      </c>
      <c r="G89" s="177"/>
      <c r="H89" s="177"/>
      <c r="I89" s="177"/>
      <c r="J89" s="177"/>
      <c r="K89" s="177"/>
    </row>
    <row r="90" spans="1:11" x14ac:dyDescent="0.2">
      <c r="B90" s="178">
        <v>1</v>
      </c>
      <c r="C90" s="178"/>
      <c r="D90" s="178"/>
      <c r="E90" s="178"/>
      <c r="F90" s="116">
        <v>1</v>
      </c>
      <c r="G90" s="116"/>
      <c r="H90" s="116"/>
      <c r="I90" s="116"/>
      <c r="J90" s="116"/>
      <c r="K90" s="116"/>
    </row>
    <row r="91" spans="1:11" x14ac:dyDescent="0.2">
      <c r="B91" s="178">
        <v>2</v>
      </c>
      <c r="C91" s="178"/>
      <c r="D91" s="178"/>
      <c r="E91" s="178"/>
      <c r="F91" s="116">
        <v>2</v>
      </c>
      <c r="G91" s="116"/>
      <c r="H91" s="116"/>
      <c r="I91" s="116"/>
      <c r="J91" s="116"/>
      <c r="K91" s="116"/>
    </row>
    <row r="92" spans="1:11" x14ac:dyDescent="0.2">
      <c r="B92" s="178">
        <v>3</v>
      </c>
      <c r="C92" s="178"/>
      <c r="D92" s="178"/>
      <c r="E92" s="178"/>
      <c r="F92" s="116">
        <v>3</v>
      </c>
      <c r="G92" s="116"/>
      <c r="H92" s="116"/>
      <c r="I92" s="116"/>
      <c r="J92" s="116"/>
      <c r="K92" s="116"/>
    </row>
    <row r="93" spans="1:11" x14ac:dyDescent="0.2">
      <c r="B93" s="178">
        <v>4</v>
      </c>
      <c r="C93" s="178"/>
      <c r="D93" s="178"/>
      <c r="E93" s="178"/>
      <c r="F93" s="116">
        <v>4</v>
      </c>
      <c r="G93" s="116"/>
      <c r="H93" s="116"/>
      <c r="I93" s="116"/>
      <c r="J93" s="116"/>
      <c r="K93" s="116"/>
    </row>
    <row r="94" spans="1:11" x14ac:dyDescent="0.2">
      <c r="B94" s="178">
        <v>5</v>
      </c>
      <c r="C94" s="178"/>
      <c r="D94" s="178"/>
      <c r="E94" s="178"/>
      <c r="F94" s="116">
        <v>5</v>
      </c>
      <c r="G94" s="116"/>
      <c r="H94" s="116"/>
      <c r="I94" s="116"/>
      <c r="J94" s="116"/>
      <c r="K94" s="116"/>
    </row>
    <row r="96" spans="1:11" ht="30" customHeight="1" x14ac:dyDescent="0.2">
      <c r="A96" s="195" t="str">
        <f>UPPER(CONCATENATE("Strateški plan razvoja ",E4,"za ",E3))</f>
        <v xml:space="preserve">STRATEŠKI PLAN RAZVOJA ZA </v>
      </c>
      <c r="B96" s="195"/>
      <c r="C96" s="195"/>
      <c r="D96" s="195"/>
      <c r="E96" s="195"/>
      <c r="F96" s="195"/>
      <c r="G96" s="195"/>
      <c r="H96" s="195"/>
      <c r="I96" s="195"/>
      <c r="J96" s="195"/>
      <c r="K96" s="195"/>
    </row>
    <row r="97" spans="1:12" ht="15" customHeight="1" x14ac:dyDescent="0.2">
      <c r="A97" s="179" t="s">
        <v>441</v>
      </c>
      <c r="B97" s="179"/>
      <c r="C97" s="180" t="str">
        <f>IF('3'!M26&lt;&gt;0,'3'!M26,"")</f>
        <v/>
      </c>
      <c r="D97" s="180"/>
      <c r="E97" s="180"/>
      <c r="F97" s="180"/>
      <c r="G97" s="180"/>
      <c r="H97" s="180"/>
      <c r="I97" s="180"/>
      <c r="J97" s="180"/>
      <c r="K97" s="180"/>
      <c r="L97" s="54"/>
    </row>
    <row r="98" spans="1:12" ht="15" x14ac:dyDescent="0.2">
      <c r="A98" s="108" t="s">
        <v>442</v>
      </c>
      <c r="B98" s="108"/>
      <c r="C98" s="180" t="str">
        <f>IF('3'!M27&lt;&gt;0,'3'!M27,"")</f>
        <v/>
      </c>
      <c r="D98" s="180"/>
      <c r="E98" s="180"/>
      <c r="F98" s="180"/>
      <c r="G98" s="180"/>
      <c r="H98" s="180"/>
      <c r="I98" s="180"/>
      <c r="J98" s="180"/>
      <c r="K98" s="180"/>
      <c r="L98" s="54"/>
    </row>
    <row r="99" spans="1:12" x14ac:dyDescent="0.2">
      <c r="A99" s="48"/>
      <c r="B99" s="48"/>
      <c r="C99" s="48"/>
      <c r="D99" s="48"/>
      <c r="E99" s="48"/>
      <c r="F99" s="48"/>
      <c r="G99" s="48"/>
      <c r="H99" s="48"/>
      <c r="I99" s="48"/>
      <c r="J99" s="48"/>
      <c r="K99" s="48"/>
    </row>
    <row r="100" spans="1:12" ht="45.75" customHeight="1" x14ac:dyDescent="0.25">
      <c r="A100" s="175" t="s">
        <v>443</v>
      </c>
      <c r="B100" s="175"/>
      <c r="C100" s="175"/>
      <c r="D100" s="175"/>
      <c r="E100" s="175"/>
      <c r="F100" s="175"/>
      <c r="G100" s="175"/>
      <c r="H100" s="175"/>
      <c r="I100" s="175"/>
      <c r="J100" s="175"/>
      <c r="K100" s="175"/>
    </row>
    <row r="101" spans="1:12" x14ac:dyDescent="0.2">
      <c r="B101" s="111"/>
      <c r="C101" s="112"/>
      <c r="D101" s="112"/>
      <c r="E101" s="112"/>
      <c r="F101" s="112"/>
      <c r="G101" s="112"/>
      <c r="H101" s="112"/>
      <c r="I101" s="112"/>
      <c r="J101" s="112"/>
      <c r="K101" s="160"/>
    </row>
    <row r="102" spans="1:12" x14ac:dyDescent="0.2">
      <c r="B102" s="113"/>
      <c r="C102" s="114"/>
      <c r="D102" s="114"/>
      <c r="E102" s="114"/>
      <c r="F102" s="114"/>
      <c r="G102" s="114"/>
      <c r="H102" s="114"/>
      <c r="I102" s="114"/>
      <c r="J102" s="114"/>
      <c r="K102" s="161"/>
    </row>
    <row r="103" spans="1:12" x14ac:dyDescent="0.2">
      <c r="B103" s="113"/>
      <c r="C103" s="114"/>
      <c r="D103" s="114"/>
      <c r="E103" s="114"/>
      <c r="F103" s="114"/>
      <c r="G103" s="114"/>
      <c r="H103" s="114"/>
      <c r="I103" s="114"/>
      <c r="J103" s="114"/>
      <c r="K103" s="161"/>
    </row>
    <row r="104" spans="1:12" x14ac:dyDescent="0.2">
      <c r="B104" s="113"/>
      <c r="C104" s="114"/>
      <c r="D104" s="114"/>
      <c r="E104" s="114"/>
      <c r="F104" s="114"/>
      <c r="G104" s="114"/>
      <c r="H104" s="114"/>
      <c r="I104" s="114"/>
      <c r="J104" s="114"/>
      <c r="K104" s="161"/>
    </row>
    <row r="105" spans="1:12" x14ac:dyDescent="0.2">
      <c r="B105" s="115"/>
      <c r="C105" s="116"/>
      <c r="D105" s="116"/>
      <c r="E105" s="116"/>
      <c r="F105" s="116"/>
      <c r="G105" s="116"/>
      <c r="H105" s="116"/>
      <c r="I105" s="116"/>
      <c r="J105" s="116"/>
      <c r="K105" s="162"/>
    </row>
    <row r="107" spans="1:12" ht="30.75" customHeight="1" x14ac:dyDescent="0.25">
      <c r="A107" s="175" t="s">
        <v>444</v>
      </c>
      <c r="B107" s="175"/>
      <c r="C107" s="175"/>
      <c r="D107" s="175"/>
      <c r="E107" s="175"/>
      <c r="F107" s="175"/>
      <c r="G107" s="175"/>
      <c r="H107" s="175"/>
      <c r="I107" s="175"/>
      <c r="J107" s="175"/>
      <c r="K107" s="175"/>
    </row>
    <row r="108" spans="1:12" x14ac:dyDescent="0.2">
      <c r="B108" s="111"/>
      <c r="C108" s="112"/>
      <c r="D108" s="112"/>
      <c r="E108" s="112"/>
      <c r="F108" s="112"/>
      <c r="G108" s="112"/>
      <c r="H108" s="112"/>
      <c r="I108" s="112"/>
      <c r="J108" s="112"/>
      <c r="K108" s="160"/>
    </row>
    <row r="109" spans="1:12" x14ac:dyDescent="0.2">
      <c r="B109" s="113"/>
      <c r="C109" s="114"/>
      <c r="D109" s="114"/>
      <c r="E109" s="114"/>
      <c r="F109" s="114"/>
      <c r="G109" s="114"/>
      <c r="H109" s="114"/>
      <c r="I109" s="114"/>
      <c r="J109" s="114"/>
      <c r="K109" s="161"/>
    </row>
    <row r="110" spans="1:12" x14ac:dyDescent="0.2">
      <c r="B110" s="113"/>
      <c r="C110" s="114"/>
      <c r="D110" s="114"/>
      <c r="E110" s="114"/>
      <c r="F110" s="114"/>
      <c r="G110" s="114"/>
      <c r="H110" s="114"/>
      <c r="I110" s="114"/>
      <c r="J110" s="114"/>
      <c r="K110" s="161"/>
    </row>
    <row r="111" spans="1:12" x14ac:dyDescent="0.2">
      <c r="B111" s="113"/>
      <c r="C111" s="114"/>
      <c r="D111" s="114"/>
      <c r="E111" s="114"/>
      <c r="F111" s="114"/>
      <c r="G111" s="114"/>
      <c r="H111" s="114"/>
      <c r="I111" s="114"/>
      <c r="J111" s="114"/>
      <c r="K111" s="161"/>
    </row>
    <row r="112" spans="1:12" x14ac:dyDescent="0.2">
      <c r="B112" s="115"/>
      <c r="C112" s="116"/>
      <c r="D112" s="116"/>
      <c r="E112" s="116"/>
      <c r="F112" s="116"/>
      <c r="G112" s="116"/>
      <c r="H112" s="116"/>
      <c r="I112" s="116"/>
      <c r="J112" s="116"/>
      <c r="K112" s="162"/>
    </row>
    <row r="113" spans="1:11" x14ac:dyDescent="0.2">
      <c r="B113" s="55"/>
      <c r="C113" s="55"/>
      <c r="D113" s="55"/>
      <c r="E113" s="55"/>
      <c r="F113" s="55"/>
      <c r="G113" s="55"/>
      <c r="H113" s="55"/>
      <c r="I113" s="55"/>
      <c r="J113" s="55"/>
      <c r="K113" s="55"/>
    </row>
    <row r="114" spans="1:11" ht="30.75" customHeight="1" x14ac:dyDescent="0.25">
      <c r="A114" s="175" t="s">
        <v>445</v>
      </c>
      <c r="B114" s="175"/>
      <c r="C114" s="175"/>
      <c r="D114" s="175"/>
      <c r="E114" s="175"/>
      <c r="F114" s="175"/>
      <c r="G114" s="175"/>
      <c r="H114" s="175"/>
      <c r="I114" s="175"/>
      <c r="J114" s="175"/>
      <c r="K114" s="175"/>
    </row>
    <row r="115" spans="1:11" x14ac:dyDescent="0.2">
      <c r="B115" s="111"/>
      <c r="C115" s="112"/>
      <c r="D115" s="112"/>
      <c r="E115" s="112"/>
      <c r="F115" s="112"/>
      <c r="G115" s="112"/>
      <c r="H115" s="112"/>
      <c r="I115" s="112"/>
      <c r="J115" s="112"/>
      <c r="K115" s="160"/>
    </row>
    <row r="116" spans="1:11" x14ac:dyDescent="0.2">
      <c r="B116" s="113"/>
      <c r="C116" s="114"/>
      <c r="D116" s="114"/>
      <c r="E116" s="114"/>
      <c r="F116" s="114"/>
      <c r="G116" s="114"/>
      <c r="H116" s="114"/>
      <c r="I116" s="114"/>
      <c r="J116" s="114"/>
      <c r="K116" s="161"/>
    </row>
    <row r="117" spans="1:11" x14ac:dyDescent="0.2">
      <c r="B117" s="113"/>
      <c r="C117" s="114"/>
      <c r="D117" s="114"/>
      <c r="E117" s="114"/>
      <c r="F117" s="114"/>
      <c r="G117" s="114"/>
      <c r="H117" s="114"/>
      <c r="I117" s="114"/>
      <c r="J117" s="114"/>
      <c r="K117" s="161"/>
    </row>
    <row r="118" spans="1:11" x14ac:dyDescent="0.2">
      <c r="B118" s="113"/>
      <c r="C118" s="114"/>
      <c r="D118" s="114"/>
      <c r="E118" s="114"/>
      <c r="F118" s="114"/>
      <c r="G118" s="114"/>
      <c r="H118" s="114"/>
      <c r="I118" s="114"/>
      <c r="J118" s="114"/>
      <c r="K118" s="161"/>
    </row>
    <row r="119" spans="1:11" x14ac:dyDescent="0.2">
      <c r="B119" s="115"/>
      <c r="C119" s="116"/>
      <c r="D119" s="116"/>
      <c r="E119" s="116"/>
      <c r="F119" s="116"/>
      <c r="G119" s="116"/>
      <c r="H119" s="116"/>
      <c r="I119" s="116"/>
      <c r="J119" s="116"/>
      <c r="K119" s="162"/>
    </row>
    <row r="121" spans="1:11" ht="45.75" customHeight="1" x14ac:dyDescent="0.25">
      <c r="A121" s="175" t="s">
        <v>446</v>
      </c>
      <c r="B121" s="175"/>
      <c r="C121" s="175"/>
      <c r="D121" s="175"/>
      <c r="E121" s="175"/>
      <c r="F121" s="175"/>
      <c r="G121" s="175"/>
      <c r="H121" s="175"/>
      <c r="I121" s="175"/>
      <c r="J121" s="175"/>
      <c r="K121" s="175"/>
    </row>
    <row r="122" spans="1:11" x14ac:dyDescent="0.2">
      <c r="B122" s="111"/>
      <c r="C122" s="112"/>
      <c r="D122" s="112"/>
      <c r="E122" s="112"/>
      <c r="F122" s="112"/>
      <c r="G122" s="112"/>
      <c r="H122" s="112"/>
      <c r="I122" s="112"/>
      <c r="J122" s="112"/>
      <c r="K122" s="160"/>
    </row>
    <row r="123" spans="1:11" x14ac:dyDescent="0.2">
      <c r="B123" s="113"/>
      <c r="C123" s="114"/>
      <c r="D123" s="114"/>
      <c r="E123" s="114"/>
      <c r="F123" s="114"/>
      <c r="G123" s="114"/>
      <c r="H123" s="114"/>
      <c r="I123" s="114"/>
      <c r="J123" s="114"/>
      <c r="K123" s="161"/>
    </row>
    <row r="124" spans="1:11" x14ac:dyDescent="0.2">
      <c r="B124" s="113"/>
      <c r="C124" s="114"/>
      <c r="D124" s="114"/>
      <c r="E124" s="114"/>
      <c r="F124" s="114"/>
      <c r="G124" s="114"/>
      <c r="H124" s="114"/>
      <c r="I124" s="114"/>
      <c r="J124" s="114"/>
      <c r="K124" s="161"/>
    </row>
    <row r="125" spans="1:11" x14ac:dyDescent="0.2">
      <c r="B125" s="113"/>
      <c r="C125" s="114"/>
      <c r="D125" s="114"/>
      <c r="E125" s="114"/>
      <c r="F125" s="114"/>
      <c r="G125" s="114"/>
      <c r="H125" s="114"/>
      <c r="I125" s="114"/>
      <c r="J125" s="114"/>
      <c r="K125" s="161"/>
    </row>
    <row r="126" spans="1:11" x14ac:dyDescent="0.2">
      <c r="B126" s="115"/>
      <c r="C126" s="116"/>
      <c r="D126" s="116"/>
      <c r="E126" s="116"/>
      <c r="F126" s="116"/>
      <c r="G126" s="116"/>
      <c r="H126" s="116"/>
      <c r="I126" s="116"/>
      <c r="J126" s="116"/>
      <c r="K126" s="162"/>
    </row>
    <row r="128" spans="1:11" ht="33" customHeight="1" x14ac:dyDescent="0.25">
      <c r="A128" s="175" t="s">
        <v>447</v>
      </c>
      <c r="B128" s="175"/>
      <c r="C128" s="175"/>
      <c r="D128" s="175"/>
      <c r="E128" s="175"/>
      <c r="F128" s="175"/>
      <c r="G128" s="175"/>
      <c r="H128" s="175"/>
      <c r="I128" s="175"/>
      <c r="J128" s="175"/>
      <c r="K128" s="175"/>
    </row>
    <row r="130" spans="1:11" ht="15" x14ac:dyDescent="0.25">
      <c r="A130" s="56" t="s">
        <v>177</v>
      </c>
      <c r="B130" s="176" t="s">
        <v>184</v>
      </c>
      <c r="C130" s="176"/>
      <c r="D130" s="176"/>
      <c r="E130" s="176"/>
      <c r="F130" s="176"/>
      <c r="G130" s="57" t="s">
        <v>168</v>
      </c>
      <c r="H130" s="57" t="s">
        <v>181</v>
      </c>
      <c r="I130" s="57" t="s">
        <v>185</v>
      </c>
      <c r="J130" s="57" t="s">
        <v>182</v>
      </c>
      <c r="K130" s="57" t="s">
        <v>183</v>
      </c>
    </row>
    <row r="131" spans="1:11" ht="30" customHeight="1" x14ac:dyDescent="0.2">
      <c r="A131" s="58" t="s">
        <v>178</v>
      </c>
      <c r="B131" s="172"/>
      <c r="C131" s="173"/>
      <c r="D131" s="173"/>
      <c r="E131" s="173"/>
      <c r="F131" s="174"/>
      <c r="G131" s="92"/>
      <c r="H131" s="92"/>
      <c r="I131" s="92"/>
      <c r="J131" s="92"/>
      <c r="K131" s="92"/>
    </row>
    <row r="132" spans="1:11" ht="30" customHeight="1" x14ac:dyDescent="0.2">
      <c r="A132" s="58" t="s">
        <v>179</v>
      </c>
      <c r="B132" s="124"/>
      <c r="C132" s="125"/>
      <c r="D132" s="125"/>
      <c r="E132" s="125"/>
      <c r="F132" s="126"/>
      <c r="G132" s="92"/>
      <c r="H132" s="92"/>
      <c r="I132" s="92"/>
      <c r="J132" s="92"/>
      <c r="K132" s="92"/>
    </row>
    <row r="133" spans="1:11" ht="30" customHeight="1" x14ac:dyDescent="0.2">
      <c r="A133" s="58" t="s">
        <v>180</v>
      </c>
      <c r="B133" s="124"/>
      <c r="C133" s="125"/>
      <c r="D133" s="125"/>
      <c r="E133" s="125"/>
      <c r="F133" s="126"/>
      <c r="G133" s="92"/>
      <c r="H133" s="92"/>
      <c r="I133" s="92"/>
      <c r="J133" s="92"/>
      <c r="K133" s="92"/>
    </row>
    <row r="135" spans="1:11" ht="15" x14ac:dyDescent="0.25">
      <c r="A135" s="175" t="s">
        <v>448</v>
      </c>
      <c r="B135" s="175"/>
      <c r="C135" s="175"/>
      <c r="D135" s="175"/>
      <c r="E135" s="175"/>
      <c r="F135" s="175"/>
      <c r="G135" s="175"/>
      <c r="H135" s="175"/>
      <c r="I135" s="175"/>
      <c r="J135" s="175"/>
      <c r="K135" s="175"/>
    </row>
    <row r="136" spans="1:11" x14ac:dyDescent="0.2">
      <c r="B136" s="111"/>
      <c r="C136" s="112"/>
      <c r="D136" s="112"/>
      <c r="E136" s="112"/>
      <c r="F136" s="112"/>
      <c r="G136" s="112"/>
      <c r="H136" s="112"/>
      <c r="I136" s="112"/>
      <c r="J136" s="112"/>
      <c r="K136" s="160"/>
    </row>
    <row r="137" spans="1:11" x14ac:dyDescent="0.2">
      <c r="B137" s="113"/>
      <c r="C137" s="114"/>
      <c r="D137" s="114"/>
      <c r="E137" s="114"/>
      <c r="F137" s="114"/>
      <c r="G137" s="114"/>
      <c r="H137" s="114"/>
      <c r="I137" s="114"/>
      <c r="J137" s="114"/>
      <c r="K137" s="161"/>
    </row>
    <row r="138" spans="1:11" x14ac:dyDescent="0.2">
      <c r="B138" s="113"/>
      <c r="C138" s="114"/>
      <c r="D138" s="114"/>
      <c r="E138" s="114"/>
      <c r="F138" s="114"/>
      <c r="G138" s="114"/>
      <c r="H138" s="114"/>
      <c r="I138" s="114"/>
      <c r="J138" s="114"/>
      <c r="K138" s="161"/>
    </row>
    <row r="139" spans="1:11" x14ac:dyDescent="0.2">
      <c r="B139" s="113"/>
      <c r="C139" s="114"/>
      <c r="D139" s="114"/>
      <c r="E139" s="114"/>
      <c r="F139" s="114"/>
      <c r="G139" s="114"/>
      <c r="H139" s="114"/>
      <c r="I139" s="114"/>
      <c r="J139" s="114"/>
      <c r="K139" s="161"/>
    </row>
    <row r="140" spans="1:11" x14ac:dyDescent="0.2">
      <c r="B140" s="115"/>
      <c r="C140" s="116"/>
      <c r="D140" s="116"/>
      <c r="E140" s="116"/>
      <c r="F140" s="116"/>
      <c r="G140" s="116"/>
      <c r="H140" s="116"/>
      <c r="I140" s="116"/>
      <c r="J140" s="116"/>
      <c r="K140" s="162"/>
    </row>
  </sheetData>
  <mergeCells count="79">
    <mergeCell ref="A50:K50"/>
    <mergeCell ref="B52:D52"/>
    <mergeCell ref="B53:D53"/>
    <mergeCell ref="B74:K78"/>
    <mergeCell ref="A96:K96"/>
    <mergeCell ref="B57:D57"/>
    <mergeCell ref="B58:D58"/>
    <mergeCell ref="A51:K51"/>
    <mergeCell ref="A73:K73"/>
    <mergeCell ref="B56:D56"/>
    <mergeCell ref="A61:D61"/>
    <mergeCell ref="B62:C63"/>
    <mergeCell ref="B91:E91"/>
    <mergeCell ref="F91:K91"/>
    <mergeCell ref="F83:K83"/>
    <mergeCell ref="F84:K84"/>
    <mergeCell ref="B37:K38"/>
    <mergeCell ref="A40:K40"/>
    <mergeCell ref="B41:K43"/>
    <mergeCell ref="A45:K45"/>
    <mergeCell ref="B46:K48"/>
    <mergeCell ref="A1:K1"/>
    <mergeCell ref="A3:D3"/>
    <mergeCell ref="A4:D4"/>
    <mergeCell ref="E3:K3"/>
    <mergeCell ref="E4:K4"/>
    <mergeCell ref="A6:D6"/>
    <mergeCell ref="E6:K6"/>
    <mergeCell ref="A100:K100"/>
    <mergeCell ref="B101:K105"/>
    <mergeCell ref="A80:K80"/>
    <mergeCell ref="A36:K36"/>
    <mergeCell ref="A8:K8"/>
    <mergeCell ref="B17:K22"/>
    <mergeCell ref="A9:K9"/>
    <mergeCell ref="A16:K16"/>
    <mergeCell ref="A24:K24"/>
    <mergeCell ref="B25:K26"/>
    <mergeCell ref="B29:K30"/>
    <mergeCell ref="A28:K28"/>
    <mergeCell ref="A32:K32"/>
    <mergeCell ref="B33:K34"/>
    <mergeCell ref="A97:B97"/>
    <mergeCell ref="A98:B98"/>
    <mergeCell ref="C97:K97"/>
    <mergeCell ref="C98:K98"/>
    <mergeCell ref="B92:E92"/>
    <mergeCell ref="F92:K92"/>
    <mergeCell ref="B93:E93"/>
    <mergeCell ref="F93:K93"/>
    <mergeCell ref="B94:E94"/>
    <mergeCell ref="F94:K94"/>
    <mergeCell ref="B89:E89"/>
    <mergeCell ref="F89:K89"/>
    <mergeCell ref="B90:E90"/>
    <mergeCell ref="F90:K90"/>
    <mergeCell ref="F82:K82"/>
    <mergeCell ref="B82:E82"/>
    <mergeCell ref="B83:E83"/>
    <mergeCell ref="B84:E84"/>
    <mergeCell ref="B85:E85"/>
    <mergeCell ref="F85:K85"/>
    <mergeCell ref="F86:K86"/>
    <mergeCell ref="F87:K87"/>
    <mergeCell ref="B86:E86"/>
    <mergeCell ref="B87:E87"/>
    <mergeCell ref="A114:K114"/>
    <mergeCell ref="B115:K119"/>
    <mergeCell ref="A107:K107"/>
    <mergeCell ref="B108:K112"/>
    <mergeCell ref="B130:F130"/>
    <mergeCell ref="A121:K121"/>
    <mergeCell ref="B122:K126"/>
    <mergeCell ref="A128:K128"/>
    <mergeCell ref="B131:F131"/>
    <mergeCell ref="B132:F132"/>
    <mergeCell ref="B133:F133"/>
    <mergeCell ref="A135:K135"/>
    <mergeCell ref="B136:K140"/>
  </mergeCells>
  <dataValidations count="4">
    <dataValidation type="list" allowBlank="1" showInputMessage="1" showErrorMessage="1" sqref="E4:K4" xr:uid="{00000000-0002-0000-0300-000000000000}">
      <formula1>$L$1:$L$7</formula1>
    </dataValidation>
    <dataValidation type="list" allowBlank="1" showInputMessage="1" showErrorMessage="1" sqref="A14" xr:uid="{00000000-0002-0000-0300-000001000000}">
      <formula1>$L$8:$L$12</formula1>
    </dataValidation>
    <dataValidation type="list" allowBlank="1" showInputMessage="1" showErrorMessage="1" sqref="A10:A13" xr:uid="{00000000-0002-0000-0300-000002000000}">
      <formula1>$L$13:$L$14</formula1>
    </dataValidation>
    <dataValidation allowBlank="1" showInputMessage="1" showErrorMessage="1" promptTitle="Ne unosi se." prompt="Ove vrijednosti se prenoste s radnog lista T3." sqref="C97:K98" xr:uid="{EE61F4BF-3E4F-428B-8640-F6F033C5749C}"/>
  </dataValidations>
  <pageMargins left="0.51181102362204722" right="0.70866141732283472" top="0.35433070866141736" bottom="0.35433070866141736" header="0.31496062992125984" footer="0.31496062992125984"/>
  <pageSetup paperSize="9" orientation="landscape" verticalDpi="597"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O81"/>
  <sheetViews>
    <sheetView topLeftCell="A10" zoomScale="115" zoomScaleNormal="115" workbookViewId="0">
      <selection activeCell="A32" sqref="A32:N32"/>
    </sheetView>
  </sheetViews>
  <sheetFormatPr defaultRowHeight="14.25" x14ac:dyDescent="0.2"/>
  <cols>
    <col min="1" max="1" width="9.140625" style="93"/>
    <col min="2" max="2" width="10.42578125" style="93" customWidth="1"/>
    <col min="3" max="3" width="9.140625" style="93"/>
    <col min="4" max="4" width="9.140625" style="93" customWidth="1"/>
    <col min="5" max="5" width="8" style="93" customWidth="1"/>
    <col min="6" max="6" width="9.140625" style="93" customWidth="1"/>
    <col min="7" max="8" width="9.140625" style="93"/>
    <col min="9" max="9" width="12.42578125" style="93" bestFit="1" customWidth="1"/>
    <col min="10" max="10" width="9.140625" style="93"/>
    <col min="11" max="14" width="8" style="93" customWidth="1"/>
    <col min="15" max="15" width="0" style="93" hidden="1" customWidth="1"/>
    <col min="16" max="16384" width="9.140625" style="93"/>
  </cols>
  <sheetData>
    <row r="1" spans="1:14" ht="65.25" customHeight="1" x14ac:dyDescent="0.2">
      <c r="A1" s="239" t="str">
        <f>UPPER(CONCATENATE("AKCIJSKI plan razvoja",G4,"",G3," za razdoblje od ",'4'!C97,". do ",'4'!C98,"."))</f>
        <v>AKCIJSKI PLAN RAZVOJA ZA RAZDOBLJE OD . DO .</v>
      </c>
      <c r="B1" s="239"/>
      <c r="C1" s="239"/>
      <c r="D1" s="239"/>
      <c r="E1" s="239"/>
      <c r="F1" s="239"/>
      <c r="G1" s="239"/>
      <c r="H1" s="239"/>
      <c r="I1" s="239"/>
      <c r="J1" s="239"/>
      <c r="K1" s="239"/>
      <c r="L1" s="239"/>
      <c r="M1" s="239"/>
      <c r="N1" s="239"/>
    </row>
    <row r="3" spans="1:14" ht="15" customHeight="1" x14ac:dyDescent="0.2">
      <c r="A3" s="217" t="s">
        <v>0</v>
      </c>
      <c r="B3" s="218"/>
      <c r="C3" s="218"/>
      <c r="D3" s="218"/>
      <c r="E3" s="218"/>
      <c r="F3" s="219"/>
      <c r="G3" s="220" t="str">
        <f>IF('4'!E3&lt;&gt;0,'4'!E3,"")</f>
        <v/>
      </c>
      <c r="H3" s="221"/>
      <c r="I3" s="221"/>
      <c r="J3" s="221"/>
      <c r="K3" s="221"/>
      <c r="L3" s="221"/>
      <c r="M3" s="221"/>
      <c r="N3" s="222"/>
    </row>
    <row r="4" spans="1:14" ht="15" x14ac:dyDescent="0.25">
      <c r="A4" s="214" t="s">
        <v>187</v>
      </c>
      <c r="B4" s="215"/>
      <c r="C4" s="215"/>
      <c r="D4" s="215"/>
      <c r="E4" s="215"/>
      <c r="F4" s="216"/>
      <c r="G4" s="220" t="str">
        <f>IF('4'!E4&lt;&gt;0,'4'!E4,"")</f>
        <v/>
      </c>
      <c r="H4" s="221"/>
      <c r="I4" s="221"/>
      <c r="J4" s="221"/>
      <c r="K4" s="221"/>
      <c r="L4" s="221"/>
      <c r="M4" s="221"/>
      <c r="N4" s="222"/>
    </row>
    <row r="6" spans="1:14" ht="15" customHeight="1" x14ac:dyDescent="0.2">
      <c r="A6" s="217" t="s">
        <v>449</v>
      </c>
      <c r="B6" s="218"/>
      <c r="C6" s="218"/>
      <c r="D6" s="218"/>
      <c r="E6" s="218"/>
      <c r="F6" s="219"/>
      <c r="G6" s="220" t="str">
        <f>IF('4'!E6&lt;&gt;0,'4'!E6,"")</f>
        <v/>
      </c>
      <c r="H6" s="221"/>
      <c r="I6" s="221"/>
      <c r="J6" s="221"/>
      <c r="K6" s="221"/>
      <c r="L6" s="221"/>
      <c r="M6" s="221"/>
      <c r="N6" s="222"/>
    </row>
    <row r="8" spans="1:14" x14ac:dyDescent="0.2">
      <c r="A8" s="211" t="s">
        <v>188</v>
      </c>
      <c r="B8" s="211"/>
      <c r="C8" s="211"/>
      <c r="D8" s="211"/>
      <c r="E8" s="211"/>
      <c r="F8" s="211"/>
      <c r="G8" s="211"/>
      <c r="H8" s="211"/>
      <c r="I8" s="211"/>
      <c r="J8" s="211"/>
      <c r="K8" s="211"/>
      <c r="L8" s="211"/>
      <c r="M8" s="211"/>
      <c r="N8" s="211"/>
    </row>
    <row r="9" spans="1:14" ht="15" x14ac:dyDescent="0.2">
      <c r="A9" s="237" t="s">
        <v>189</v>
      </c>
      <c r="B9" s="237"/>
      <c r="C9" s="237"/>
      <c r="D9" s="237"/>
      <c r="E9" s="237"/>
      <c r="F9" s="237"/>
      <c r="G9" s="237"/>
      <c r="H9" s="237"/>
      <c r="I9" s="237"/>
      <c r="J9" s="237"/>
      <c r="K9" s="237"/>
      <c r="L9" s="237"/>
      <c r="M9" s="237"/>
      <c r="N9" s="237"/>
    </row>
    <row r="10" spans="1:14" ht="15" x14ac:dyDescent="0.25">
      <c r="B10" s="94" t="s">
        <v>178</v>
      </c>
      <c r="C10" s="238" t="str">
        <f>IF('4'!B131&lt;&gt;0,'4'!B131,"")</f>
        <v/>
      </c>
      <c r="D10" s="238"/>
      <c r="E10" s="238"/>
      <c r="F10" s="238"/>
      <c r="G10" s="238"/>
      <c r="H10" s="238"/>
      <c r="I10" s="238"/>
      <c r="J10" s="238"/>
      <c r="K10" s="238"/>
      <c r="L10" s="238"/>
      <c r="M10" s="238"/>
      <c r="N10" s="238"/>
    </row>
    <row r="11" spans="1:14" ht="15" x14ac:dyDescent="0.25">
      <c r="B11" s="94" t="s">
        <v>179</v>
      </c>
      <c r="C11" s="238" t="str">
        <f>IF('4'!B132&lt;&gt;0,'4'!B132,"")</f>
        <v/>
      </c>
      <c r="D11" s="238"/>
      <c r="E11" s="238"/>
      <c r="F11" s="238"/>
      <c r="G11" s="238"/>
      <c r="H11" s="238"/>
      <c r="I11" s="238"/>
      <c r="J11" s="238"/>
      <c r="K11" s="238"/>
      <c r="L11" s="238"/>
      <c r="M11" s="238"/>
      <c r="N11" s="238"/>
    </row>
    <row r="12" spans="1:14" ht="15" x14ac:dyDescent="0.25">
      <c r="B12" s="94" t="s">
        <v>180</v>
      </c>
      <c r="C12" s="238" t="str">
        <f>IF('4'!B133&lt;&gt;0,'4'!B133,"")</f>
        <v/>
      </c>
      <c r="D12" s="238"/>
      <c r="E12" s="238"/>
      <c r="F12" s="238"/>
      <c r="G12" s="238"/>
      <c r="H12" s="238"/>
      <c r="I12" s="238"/>
      <c r="J12" s="238"/>
      <c r="K12" s="238"/>
      <c r="L12" s="238"/>
      <c r="M12" s="238"/>
      <c r="N12" s="238"/>
    </row>
    <row r="14" spans="1:14" x14ac:dyDescent="0.2">
      <c r="A14" s="211" t="s">
        <v>190</v>
      </c>
      <c r="B14" s="211"/>
      <c r="C14" s="211"/>
      <c r="D14" s="211"/>
      <c r="E14" s="211"/>
      <c r="F14" s="211"/>
      <c r="G14" s="211"/>
      <c r="H14" s="211"/>
      <c r="I14" s="211"/>
      <c r="J14" s="211"/>
      <c r="K14" s="211"/>
      <c r="L14" s="211"/>
      <c r="M14" s="211"/>
      <c r="N14" s="211"/>
    </row>
    <row r="15" spans="1:14" ht="64.5" customHeight="1" x14ac:dyDescent="0.2">
      <c r="A15" s="212" t="s">
        <v>450</v>
      </c>
      <c r="B15" s="212"/>
      <c r="C15" s="212"/>
      <c r="D15" s="212"/>
      <c r="E15" s="212"/>
      <c r="F15" s="212"/>
      <c r="G15" s="212"/>
      <c r="H15" s="212"/>
      <c r="I15" s="212"/>
      <c r="J15" s="212"/>
      <c r="K15" s="212"/>
      <c r="L15" s="212"/>
      <c r="M15" s="212"/>
      <c r="N15" s="212"/>
    </row>
    <row r="17" spans="1:14" ht="15" x14ac:dyDescent="0.25">
      <c r="B17" s="233" t="s">
        <v>173</v>
      </c>
      <c r="C17" s="233"/>
      <c r="D17" s="233"/>
      <c r="E17" s="233"/>
      <c r="F17" s="233"/>
      <c r="G17" s="233"/>
      <c r="H17" s="233" t="s">
        <v>172</v>
      </c>
      <c r="I17" s="233"/>
      <c r="J17" s="233"/>
      <c r="K17" s="233"/>
      <c r="L17" s="233"/>
      <c r="M17" s="233"/>
      <c r="N17" s="233"/>
    </row>
    <row r="18" spans="1:14" x14ac:dyDescent="0.2">
      <c r="B18" s="228" t="s">
        <v>253</v>
      </c>
      <c r="C18" s="228"/>
      <c r="D18" s="228"/>
      <c r="E18" s="228"/>
      <c r="F18" s="228"/>
      <c r="G18" s="228"/>
      <c r="H18" s="229" t="s">
        <v>257</v>
      </c>
      <c r="I18" s="229"/>
      <c r="J18" s="229"/>
      <c r="K18" s="229"/>
      <c r="L18" s="229"/>
      <c r="M18" s="229"/>
      <c r="N18" s="229"/>
    </row>
    <row r="19" spans="1:14" x14ac:dyDescent="0.2">
      <c r="B19" s="234" t="s">
        <v>254</v>
      </c>
      <c r="C19" s="234"/>
      <c r="D19" s="234"/>
      <c r="E19" s="234"/>
      <c r="F19" s="234"/>
      <c r="G19" s="234"/>
      <c r="H19" s="229" t="s">
        <v>258</v>
      </c>
      <c r="I19" s="229"/>
      <c r="J19" s="229"/>
      <c r="K19" s="229"/>
      <c r="L19" s="229"/>
      <c r="M19" s="229"/>
      <c r="N19" s="229"/>
    </row>
    <row r="20" spans="1:14" x14ac:dyDescent="0.2">
      <c r="B20" s="234" t="s">
        <v>252</v>
      </c>
      <c r="C20" s="234"/>
      <c r="D20" s="234"/>
      <c r="E20" s="234"/>
      <c r="F20" s="234"/>
      <c r="G20" s="234"/>
      <c r="H20" s="229" t="s">
        <v>259</v>
      </c>
      <c r="I20" s="229"/>
      <c r="J20" s="229"/>
      <c r="K20" s="229"/>
      <c r="L20" s="229"/>
      <c r="M20" s="229"/>
      <c r="N20" s="229"/>
    </row>
    <row r="21" spans="1:14" x14ac:dyDescent="0.2">
      <c r="B21" s="234" t="s">
        <v>255</v>
      </c>
      <c r="C21" s="234"/>
      <c r="D21" s="234"/>
      <c r="E21" s="234"/>
      <c r="F21" s="234"/>
      <c r="G21" s="234"/>
      <c r="H21" s="229" t="s">
        <v>260</v>
      </c>
      <c r="I21" s="229"/>
      <c r="J21" s="229"/>
      <c r="K21" s="229"/>
      <c r="L21" s="229"/>
      <c r="M21" s="229"/>
      <c r="N21" s="229"/>
    </row>
    <row r="22" spans="1:14" x14ac:dyDescent="0.2">
      <c r="B22" s="234" t="s">
        <v>256</v>
      </c>
      <c r="C22" s="234"/>
      <c r="D22" s="234"/>
      <c r="E22" s="234"/>
      <c r="F22" s="234"/>
      <c r="G22" s="234"/>
      <c r="H22" s="229" t="s">
        <v>261</v>
      </c>
      <c r="I22" s="229"/>
      <c r="J22" s="229"/>
      <c r="K22" s="229"/>
      <c r="L22" s="229"/>
      <c r="M22" s="229"/>
      <c r="N22" s="229"/>
    </row>
    <row r="24" spans="1:14" ht="15" x14ac:dyDescent="0.25">
      <c r="B24" s="233" t="s">
        <v>174</v>
      </c>
      <c r="C24" s="233"/>
      <c r="D24" s="233"/>
      <c r="E24" s="233"/>
      <c r="F24" s="233"/>
      <c r="G24" s="233"/>
      <c r="H24" s="233" t="s">
        <v>175</v>
      </c>
      <c r="I24" s="233"/>
      <c r="J24" s="233"/>
      <c r="K24" s="233"/>
      <c r="L24" s="233"/>
      <c r="M24" s="233"/>
      <c r="N24" s="233"/>
    </row>
    <row r="25" spans="1:14" x14ac:dyDescent="0.2">
      <c r="B25" s="228" t="s">
        <v>262</v>
      </c>
      <c r="C25" s="228"/>
      <c r="D25" s="228"/>
      <c r="E25" s="228"/>
      <c r="F25" s="228"/>
      <c r="G25" s="228"/>
      <c r="H25" s="229" t="s">
        <v>267</v>
      </c>
      <c r="I25" s="229"/>
      <c r="J25" s="229"/>
      <c r="K25" s="229"/>
      <c r="L25" s="229"/>
      <c r="M25" s="229"/>
      <c r="N25" s="229"/>
    </row>
    <row r="26" spans="1:14" x14ac:dyDescent="0.2">
      <c r="B26" s="228" t="s">
        <v>263</v>
      </c>
      <c r="C26" s="228"/>
      <c r="D26" s="228"/>
      <c r="E26" s="228"/>
      <c r="F26" s="228"/>
      <c r="G26" s="228"/>
      <c r="H26" s="229" t="s">
        <v>268</v>
      </c>
      <c r="I26" s="229"/>
      <c r="J26" s="229"/>
      <c r="K26" s="229"/>
      <c r="L26" s="229"/>
      <c r="M26" s="229"/>
      <c r="N26" s="229"/>
    </row>
    <row r="27" spans="1:14" x14ac:dyDescent="0.2">
      <c r="B27" s="228" t="s">
        <v>264</v>
      </c>
      <c r="C27" s="228"/>
      <c r="D27" s="228"/>
      <c r="E27" s="228"/>
      <c r="F27" s="228"/>
      <c r="G27" s="228"/>
      <c r="H27" s="229" t="s">
        <v>269</v>
      </c>
      <c r="I27" s="229"/>
      <c r="J27" s="229"/>
      <c r="K27" s="229"/>
      <c r="L27" s="229"/>
      <c r="M27" s="229"/>
      <c r="N27" s="229"/>
    </row>
    <row r="28" spans="1:14" x14ac:dyDescent="0.2">
      <c r="B28" s="228" t="s">
        <v>265</v>
      </c>
      <c r="C28" s="228"/>
      <c r="D28" s="228"/>
      <c r="E28" s="228"/>
      <c r="F28" s="228"/>
      <c r="G28" s="228"/>
      <c r="H28" s="229" t="s">
        <v>270</v>
      </c>
      <c r="I28" s="229"/>
      <c r="J28" s="229"/>
      <c r="K28" s="229"/>
      <c r="L28" s="229"/>
      <c r="M28" s="229"/>
      <c r="N28" s="229"/>
    </row>
    <row r="29" spans="1:14" x14ac:dyDescent="0.2">
      <c r="B29" s="228" t="s">
        <v>266</v>
      </c>
      <c r="C29" s="228"/>
      <c r="D29" s="228"/>
      <c r="E29" s="228"/>
      <c r="F29" s="228"/>
      <c r="G29" s="228"/>
      <c r="H29" s="229" t="s">
        <v>271</v>
      </c>
      <c r="I29" s="229"/>
      <c r="J29" s="229"/>
      <c r="K29" s="229"/>
      <c r="L29" s="229"/>
      <c r="M29" s="229"/>
      <c r="N29" s="229"/>
    </row>
    <row r="31" spans="1:14" x14ac:dyDescent="0.2">
      <c r="A31" s="211" t="s">
        <v>191</v>
      </c>
      <c r="B31" s="211"/>
      <c r="C31" s="211"/>
      <c r="D31" s="211"/>
      <c r="E31" s="211"/>
      <c r="F31" s="211"/>
      <c r="G31" s="211"/>
      <c r="H31" s="211"/>
      <c r="I31" s="211"/>
      <c r="J31" s="211"/>
      <c r="K31" s="211"/>
      <c r="L31" s="211"/>
      <c r="M31" s="211"/>
      <c r="N31" s="211"/>
    </row>
    <row r="32" spans="1:14" ht="81" customHeight="1" x14ac:dyDescent="0.2">
      <c r="A32" s="212" t="s">
        <v>466</v>
      </c>
      <c r="B32" s="212"/>
      <c r="C32" s="212"/>
      <c r="D32" s="212"/>
      <c r="E32" s="212"/>
      <c r="F32" s="212"/>
      <c r="G32" s="212"/>
      <c r="H32" s="212"/>
      <c r="I32" s="212"/>
      <c r="J32" s="212"/>
      <c r="K32" s="212"/>
      <c r="L32" s="212"/>
      <c r="M32" s="212"/>
      <c r="N32" s="212"/>
    </row>
    <row r="34" spans="1:14" x14ac:dyDescent="0.2">
      <c r="A34" s="230" t="s">
        <v>192</v>
      </c>
      <c r="B34" s="230"/>
      <c r="C34" s="231" t="s">
        <v>248</v>
      </c>
      <c r="D34" s="232"/>
      <c r="E34" s="232"/>
      <c r="F34" s="232"/>
      <c r="G34" s="232"/>
      <c r="H34" s="232"/>
      <c r="I34" s="232"/>
      <c r="J34" s="232"/>
      <c r="K34" s="232"/>
      <c r="L34" s="232"/>
      <c r="M34" s="232"/>
      <c r="N34" s="232"/>
    </row>
    <row r="35" spans="1:14" x14ac:dyDescent="0.2">
      <c r="A35" s="223"/>
      <c r="B35" s="223"/>
      <c r="C35" s="226"/>
      <c r="D35" s="227"/>
      <c r="E35" s="227"/>
      <c r="F35" s="227"/>
      <c r="G35" s="227"/>
      <c r="H35" s="227"/>
      <c r="I35" s="227"/>
      <c r="J35" s="227"/>
      <c r="K35" s="227"/>
      <c r="L35" s="227"/>
      <c r="M35" s="227"/>
      <c r="N35" s="227"/>
    </row>
    <row r="36" spans="1:14" x14ac:dyDescent="0.2">
      <c r="A36" s="223"/>
      <c r="B36" s="223"/>
      <c r="C36" s="224"/>
      <c r="D36" s="225"/>
      <c r="E36" s="225"/>
      <c r="F36" s="225"/>
      <c r="G36" s="225"/>
      <c r="H36" s="225"/>
      <c r="I36" s="225"/>
      <c r="J36" s="225"/>
      <c r="K36" s="225"/>
      <c r="L36" s="225"/>
      <c r="M36" s="225"/>
      <c r="N36" s="225"/>
    </row>
    <row r="37" spans="1:14" x14ac:dyDescent="0.2">
      <c r="A37" s="223"/>
      <c r="B37" s="223"/>
      <c r="C37" s="224"/>
      <c r="D37" s="225"/>
      <c r="E37" s="225"/>
      <c r="F37" s="225"/>
      <c r="G37" s="225"/>
      <c r="H37" s="225"/>
      <c r="I37" s="225"/>
      <c r="J37" s="225"/>
      <c r="K37" s="225"/>
      <c r="L37" s="225"/>
      <c r="M37" s="225"/>
      <c r="N37" s="225"/>
    </row>
    <row r="38" spans="1:14" x14ac:dyDescent="0.2">
      <c r="A38" s="223"/>
      <c r="B38" s="223"/>
      <c r="C38" s="224"/>
      <c r="D38" s="225"/>
      <c r="E38" s="225"/>
      <c r="F38" s="225"/>
      <c r="G38" s="225"/>
      <c r="H38" s="225"/>
      <c r="I38" s="225"/>
      <c r="J38" s="225"/>
      <c r="K38" s="225"/>
      <c r="L38" s="225"/>
      <c r="M38" s="225"/>
      <c r="N38" s="225"/>
    </row>
    <row r="39" spans="1:14" x14ac:dyDescent="0.2">
      <c r="A39" s="223"/>
      <c r="B39" s="223"/>
      <c r="C39" s="224"/>
      <c r="D39" s="225"/>
      <c r="E39" s="225"/>
      <c r="F39" s="225"/>
      <c r="G39" s="225"/>
      <c r="H39" s="225"/>
      <c r="I39" s="225"/>
      <c r="J39" s="225"/>
      <c r="K39" s="225"/>
      <c r="L39" s="225"/>
      <c r="M39" s="225"/>
      <c r="N39" s="225"/>
    </row>
    <row r="40" spans="1:14" x14ac:dyDescent="0.2">
      <c r="A40" s="223"/>
      <c r="B40" s="223"/>
      <c r="C40" s="224"/>
      <c r="D40" s="225"/>
      <c r="E40" s="225"/>
      <c r="F40" s="225"/>
      <c r="G40" s="225"/>
      <c r="H40" s="225"/>
      <c r="I40" s="225"/>
      <c r="J40" s="225"/>
      <c r="K40" s="225"/>
      <c r="L40" s="225"/>
      <c r="M40" s="225"/>
      <c r="N40" s="225"/>
    </row>
    <row r="41" spans="1:14" x14ac:dyDescent="0.2">
      <c r="A41" s="223"/>
      <c r="B41" s="223"/>
      <c r="C41" s="224"/>
      <c r="D41" s="225"/>
      <c r="E41" s="225"/>
      <c r="F41" s="225"/>
      <c r="G41" s="225"/>
      <c r="H41" s="225"/>
      <c r="I41" s="225"/>
      <c r="J41" s="225"/>
      <c r="K41" s="225"/>
      <c r="L41" s="225"/>
      <c r="M41" s="225"/>
      <c r="N41" s="225"/>
    </row>
    <row r="42" spans="1:14" x14ac:dyDescent="0.2">
      <c r="A42" s="223"/>
      <c r="B42" s="223"/>
      <c r="C42" s="224"/>
      <c r="D42" s="225"/>
      <c r="E42" s="225"/>
      <c r="F42" s="225"/>
      <c r="G42" s="225"/>
      <c r="H42" s="225"/>
      <c r="I42" s="225"/>
      <c r="J42" s="225"/>
      <c r="K42" s="225"/>
      <c r="L42" s="225"/>
      <c r="M42" s="225"/>
      <c r="N42" s="225"/>
    </row>
    <row r="43" spans="1:14" x14ac:dyDescent="0.2">
      <c r="A43" s="223"/>
      <c r="B43" s="223"/>
      <c r="C43" s="224"/>
      <c r="D43" s="225"/>
      <c r="E43" s="225"/>
      <c r="F43" s="225"/>
      <c r="G43" s="225"/>
      <c r="H43" s="225"/>
      <c r="I43" s="225"/>
      <c r="J43" s="225"/>
      <c r="K43" s="225"/>
      <c r="L43" s="225"/>
      <c r="M43" s="225"/>
      <c r="N43" s="225"/>
    </row>
    <row r="44" spans="1:14" x14ac:dyDescent="0.2">
      <c r="A44" s="223"/>
      <c r="B44" s="223"/>
      <c r="C44" s="224"/>
      <c r="D44" s="225"/>
      <c r="E44" s="225"/>
      <c r="F44" s="225"/>
      <c r="G44" s="225"/>
      <c r="H44" s="225"/>
      <c r="I44" s="225"/>
      <c r="J44" s="225"/>
      <c r="K44" s="225"/>
      <c r="L44" s="225"/>
      <c r="M44" s="225"/>
      <c r="N44" s="225"/>
    </row>
    <row r="46" spans="1:14" x14ac:dyDescent="0.2">
      <c r="A46" s="211" t="s">
        <v>193</v>
      </c>
      <c r="B46" s="211"/>
      <c r="C46" s="211"/>
      <c r="D46" s="211"/>
      <c r="E46" s="211"/>
      <c r="F46" s="211"/>
      <c r="G46" s="211"/>
      <c r="H46" s="211"/>
      <c r="I46" s="211"/>
      <c r="J46" s="211"/>
      <c r="K46" s="211"/>
      <c r="L46" s="211"/>
      <c r="M46" s="211"/>
      <c r="N46" s="211"/>
    </row>
    <row r="47" spans="1:14" ht="198" customHeight="1" x14ac:dyDescent="0.2">
      <c r="A47" s="212" t="s">
        <v>451</v>
      </c>
      <c r="B47" s="212"/>
      <c r="C47" s="212"/>
      <c r="D47" s="212"/>
      <c r="E47" s="212"/>
      <c r="F47" s="212"/>
      <c r="G47" s="212"/>
      <c r="H47" s="212"/>
      <c r="I47" s="212"/>
      <c r="J47" s="212"/>
      <c r="K47" s="212"/>
      <c r="L47" s="212"/>
      <c r="M47" s="212"/>
      <c r="N47" s="212"/>
    </row>
    <row r="49" spans="1:15" ht="15" x14ac:dyDescent="0.2">
      <c r="A49" s="213" t="s">
        <v>199</v>
      </c>
      <c r="B49" s="213"/>
      <c r="C49" s="213"/>
      <c r="D49" s="213" t="s">
        <v>200</v>
      </c>
      <c r="E49" s="213"/>
      <c r="F49" s="213"/>
      <c r="G49" s="213" t="s">
        <v>201</v>
      </c>
      <c r="H49" s="213"/>
      <c r="I49" s="95" t="s">
        <v>202</v>
      </c>
      <c r="J49" s="95" t="s">
        <v>198</v>
      </c>
      <c r="K49" s="95" t="s">
        <v>194</v>
      </c>
      <c r="L49" s="95" t="s">
        <v>195</v>
      </c>
      <c r="M49" s="95" t="s">
        <v>196</v>
      </c>
      <c r="N49" s="95" t="s">
        <v>197</v>
      </c>
      <c r="O49" s="93" t="s">
        <v>203</v>
      </c>
    </row>
    <row r="50" spans="1:15" ht="30" customHeight="1" x14ac:dyDescent="0.2">
      <c r="A50" s="208" t="str">
        <f>IF('5'!C35&lt;&gt;0,C35,"")</f>
        <v/>
      </c>
      <c r="B50" s="208"/>
      <c r="C50" s="208"/>
      <c r="D50" s="209"/>
      <c r="E50" s="209"/>
      <c r="F50" s="209"/>
      <c r="G50" s="210"/>
      <c r="H50" s="210"/>
      <c r="I50" s="96"/>
      <c r="J50" s="96"/>
      <c r="K50" s="96">
        <v>0</v>
      </c>
      <c r="L50" s="96"/>
      <c r="M50" s="96"/>
      <c r="N50" s="96">
        <v>100</v>
      </c>
      <c r="O50" s="93" t="s">
        <v>207</v>
      </c>
    </row>
    <row r="51" spans="1:15" ht="30" customHeight="1" x14ac:dyDescent="0.2">
      <c r="A51" s="208" t="str">
        <f>IF('5'!C36&lt;&gt;0,C36,"")</f>
        <v/>
      </c>
      <c r="B51" s="208"/>
      <c r="C51" s="208"/>
      <c r="D51" s="209"/>
      <c r="E51" s="209"/>
      <c r="F51" s="209"/>
      <c r="G51" s="210"/>
      <c r="H51" s="210"/>
      <c r="I51" s="96"/>
      <c r="J51" s="96"/>
      <c r="K51" s="96">
        <v>0</v>
      </c>
      <c r="L51" s="96"/>
      <c r="M51" s="96"/>
      <c r="N51" s="96">
        <v>100</v>
      </c>
      <c r="O51" s="93" t="s">
        <v>204</v>
      </c>
    </row>
    <row r="52" spans="1:15" ht="30" customHeight="1" x14ac:dyDescent="0.2">
      <c r="A52" s="208" t="str">
        <f>IF('5'!C37&lt;&gt;0,C37,"")</f>
        <v/>
      </c>
      <c r="B52" s="208"/>
      <c r="C52" s="208"/>
      <c r="D52" s="209"/>
      <c r="E52" s="209"/>
      <c r="F52" s="209"/>
      <c r="G52" s="210"/>
      <c r="H52" s="210"/>
      <c r="I52" s="96"/>
      <c r="J52" s="96"/>
      <c r="K52" s="96">
        <v>0</v>
      </c>
      <c r="L52" s="96"/>
      <c r="M52" s="96"/>
      <c r="N52" s="96">
        <v>100</v>
      </c>
      <c r="O52" s="93" t="s">
        <v>205</v>
      </c>
    </row>
    <row r="53" spans="1:15" ht="30" customHeight="1" x14ac:dyDescent="0.2">
      <c r="A53" s="208" t="str">
        <f>IF('5'!C38&lt;&gt;0,C38,"")</f>
        <v/>
      </c>
      <c r="B53" s="208"/>
      <c r="C53" s="208"/>
      <c r="D53" s="209"/>
      <c r="E53" s="209"/>
      <c r="F53" s="209"/>
      <c r="G53" s="210"/>
      <c r="H53" s="210"/>
      <c r="I53" s="96"/>
      <c r="J53" s="96"/>
      <c r="K53" s="96">
        <v>0</v>
      </c>
      <c r="L53" s="96"/>
      <c r="M53" s="96"/>
      <c r="N53" s="96">
        <v>100</v>
      </c>
      <c r="O53" s="93" t="s">
        <v>206</v>
      </c>
    </row>
    <row r="54" spans="1:15" ht="30" customHeight="1" x14ac:dyDescent="0.2">
      <c r="A54" s="208" t="str">
        <f>IF('5'!C39&lt;&gt;0,C39,"")</f>
        <v/>
      </c>
      <c r="B54" s="208"/>
      <c r="C54" s="208"/>
      <c r="D54" s="209"/>
      <c r="E54" s="209"/>
      <c r="F54" s="209"/>
      <c r="G54" s="210"/>
      <c r="H54" s="210"/>
      <c r="I54" s="96"/>
      <c r="J54" s="96"/>
      <c r="K54" s="96">
        <v>0</v>
      </c>
      <c r="L54" s="96"/>
      <c r="M54" s="96"/>
      <c r="N54" s="96">
        <v>100</v>
      </c>
    </row>
    <row r="55" spans="1:15" ht="30" customHeight="1" x14ac:dyDescent="0.2">
      <c r="A55" s="208" t="str">
        <f>IF('5'!C40&lt;&gt;0,C40,"")</f>
        <v/>
      </c>
      <c r="B55" s="208"/>
      <c r="C55" s="208"/>
      <c r="D55" s="209"/>
      <c r="E55" s="209"/>
      <c r="F55" s="209"/>
      <c r="G55" s="210"/>
      <c r="H55" s="210"/>
      <c r="I55" s="96"/>
      <c r="J55" s="96"/>
      <c r="K55" s="96">
        <v>0</v>
      </c>
      <c r="L55" s="96"/>
      <c r="M55" s="96"/>
      <c r="N55" s="96">
        <v>100</v>
      </c>
    </row>
    <row r="56" spans="1:15" ht="30" customHeight="1" x14ac:dyDescent="0.2">
      <c r="A56" s="208" t="str">
        <f>IF('5'!C41&lt;&gt;0,C41,"")</f>
        <v/>
      </c>
      <c r="B56" s="208"/>
      <c r="C56" s="208"/>
      <c r="D56" s="209"/>
      <c r="E56" s="209"/>
      <c r="F56" s="209"/>
      <c r="G56" s="210"/>
      <c r="H56" s="210"/>
      <c r="I56" s="96"/>
      <c r="J56" s="96"/>
      <c r="K56" s="96">
        <v>0</v>
      </c>
      <c r="L56" s="96"/>
      <c r="M56" s="96"/>
      <c r="N56" s="96">
        <v>100</v>
      </c>
    </row>
    <row r="57" spans="1:15" ht="30" customHeight="1" x14ac:dyDescent="0.2">
      <c r="A57" s="208" t="str">
        <f>IF('5'!C42&lt;&gt;0,C42,"")</f>
        <v/>
      </c>
      <c r="B57" s="208"/>
      <c r="C57" s="208"/>
      <c r="D57" s="209"/>
      <c r="E57" s="209"/>
      <c r="F57" s="209"/>
      <c r="G57" s="210"/>
      <c r="H57" s="210"/>
      <c r="I57" s="96"/>
      <c r="J57" s="96"/>
      <c r="K57" s="96">
        <v>0</v>
      </c>
      <c r="L57" s="96"/>
      <c r="M57" s="96"/>
      <c r="N57" s="96">
        <v>100</v>
      </c>
    </row>
    <row r="58" spans="1:15" ht="30" customHeight="1" x14ac:dyDescent="0.2">
      <c r="A58" s="208" t="str">
        <f>IF('5'!C43&lt;&gt;0,C43,"")</f>
        <v/>
      </c>
      <c r="B58" s="208"/>
      <c r="C58" s="208"/>
      <c r="D58" s="209"/>
      <c r="E58" s="209"/>
      <c r="F58" s="209"/>
      <c r="G58" s="210"/>
      <c r="H58" s="210"/>
      <c r="I58" s="96"/>
      <c r="J58" s="96"/>
      <c r="K58" s="96">
        <v>0</v>
      </c>
      <c r="L58" s="96"/>
      <c r="M58" s="96"/>
      <c r="N58" s="96">
        <v>100</v>
      </c>
    </row>
    <row r="59" spans="1:15" ht="30" customHeight="1" x14ac:dyDescent="0.2">
      <c r="A59" s="208" t="str">
        <f>IF('5'!C44&lt;&gt;0,C44,"")</f>
        <v/>
      </c>
      <c r="B59" s="208"/>
      <c r="C59" s="208"/>
      <c r="D59" s="209"/>
      <c r="E59" s="209"/>
      <c r="F59" s="209"/>
      <c r="G59" s="210"/>
      <c r="H59" s="210"/>
      <c r="I59" s="96"/>
      <c r="J59" s="96"/>
      <c r="K59" s="96">
        <v>0</v>
      </c>
      <c r="L59" s="96"/>
      <c r="M59" s="96"/>
      <c r="N59" s="96">
        <v>100</v>
      </c>
    </row>
    <row r="61" spans="1:15" x14ac:dyDescent="0.2">
      <c r="A61" s="211" t="s">
        <v>208</v>
      </c>
      <c r="B61" s="211"/>
      <c r="C61" s="211"/>
      <c r="D61" s="211"/>
      <c r="E61" s="211"/>
      <c r="F61" s="211"/>
      <c r="G61" s="211"/>
      <c r="H61" s="211"/>
      <c r="I61" s="211"/>
      <c r="J61" s="211"/>
      <c r="K61" s="211"/>
      <c r="L61" s="211"/>
      <c r="M61" s="211"/>
      <c r="N61" s="211"/>
    </row>
    <row r="62" spans="1:15" ht="73.5" customHeight="1" x14ac:dyDescent="0.2">
      <c r="A62" s="212" t="s">
        <v>452</v>
      </c>
      <c r="B62" s="212"/>
      <c r="C62" s="212"/>
      <c r="D62" s="212"/>
      <c r="E62" s="212"/>
      <c r="F62" s="212"/>
      <c r="G62" s="212"/>
      <c r="H62" s="212"/>
      <c r="I62" s="212"/>
      <c r="J62" s="212"/>
      <c r="K62" s="212"/>
      <c r="L62" s="212"/>
      <c r="M62" s="212"/>
      <c r="N62" s="212"/>
    </row>
    <row r="64" spans="1:15" ht="15" x14ac:dyDescent="0.25">
      <c r="A64" s="97" t="s">
        <v>198</v>
      </c>
      <c r="B64" s="98" t="s">
        <v>209</v>
      </c>
      <c r="C64" s="204" t="s">
        <v>210</v>
      </c>
      <c r="D64" s="204"/>
      <c r="E64" s="204"/>
      <c r="F64" s="204" t="s">
        <v>212</v>
      </c>
      <c r="G64" s="204"/>
      <c r="H64" s="204"/>
      <c r="I64" s="204"/>
      <c r="J64" s="204" t="s">
        <v>211</v>
      </c>
      <c r="K64" s="204"/>
      <c r="L64" s="204"/>
      <c r="M64" s="204" t="s">
        <v>213</v>
      </c>
      <c r="N64" s="204"/>
    </row>
    <row r="65" spans="1:14" x14ac:dyDescent="0.2">
      <c r="A65" s="99" t="str">
        <f>IF(J50&lt;&gt;0,J50,"")</f>
        <v/>
      </c>
      <c r="B65" s="100"/>
      <c r="C65" s="202"/>
      <c r="D65" s="202"/>
      <c r="E65" s="202"/>
      <c r="F65" s="202"/>
      <c r="G65" s="202"/>
      <c r="H65" s="202"/>
      <c r="I65" s="202"/>
      <c r="J65" s="202"/>
      <c r="K65" s="202"/>
      <c r="L65" s="202"/>
      <c r="M65" s="203"/>
      <c r="N65" s="203"/>
    </row>
    <row r="66" spans="1:14" x14ac:dyDescent="0.2">
      <c r="A66" s="99" t="str">
        <f t="shared" ref="A66:A74" si="0">IF(J51&lt;&gt;0,J51,"")</f>
        <v/>
      </c>
      <c r="B66" s="100"/>
      <c r="C66" s="205"/>
      <c r="D66" s="206"/>
      <c r="E66" s="207"/>
      <c r="F66" s="202"/>
      <c r="G66" s="202"/>
      <c r="H66" s="202"/>
      <c r="I66" s="202"/>
      <c r="J66" s="202"/>
      <c r="K66" s="202"/>
      <c r="L66" s="202"/>
      <c r="M66" s="203"/>
      <c r="N66" s="203"/>
    </row>
    <row r="67" spans="1:14" x14ac:dyDescent="0.2">
      <c r="A67" s="99" t="str">
        <f t="shared" si="0"/>
        <v/>
      </c>
      <c r="B67" s="100"/>
      <c r="C67" s="202"/>
      <c r="D67" s="202"/>
      <c r="E67" s="202"/>
      <c r="F67" s="202"/>
      <c r="G67" s="202"/>
      <c r="H67" s="202"/>
      <c r="I67" s="202"/>
      <c r="J67" s="202"/>
      <c r="K67" s="202"/>
      <c r="L67" s="202"/>
      <c r="M67" s="203"/>
      <c r="N67" s="203"/>
    </row>
    <row r="68" spans="1:14" x14ac:dyDescent="0.2">
      <c r="A68" s="99" t="str">
        <f t="shared" si="0"/>
        <v/>
      </c>
      <c r="B68" s="100"/>
      <c r="C68" s="202"/>
      <c r="D68" s="202"/>
      <c r="E68" s="202"/>
      <c r="F68" s="202"/>
      <c r="G68" s="202"/>
      <c r="H68" s="202"/>
      <c r="I68" s="202"/>
      <c r="J68" s="202"/>
      <c r="K68" s="202"/>
      <c r="L68" s="202"/>
      <c r="M68" s="203"/>
      <c r="N68" s="203"/>
    </row>
    <row r="69" spans="1:14" x14ac:dyDescent="0.2">
      <c r="A69" s="99" t="str">
        <f t="shared" si="0"/>
        <v/>
      </c>
      <c r="B69" s="100"/>
      <c r="C69" s="202"/>
      <c r="D69" s="202"/>
      <c r="E69" s="202"/>
      <c r="F69" s="202"/>
      <c r="G69" s="202"/>
      <c r="H69" s="202"/>
      <c r="I69" s="202"/>
      <c r="J69" s="202"/>
      <c r="K69" s="202"/>
      <c r="L69" s="202"/>
      <c r="M69" s="203"/>
      <c r="N69" s="203"/>
    </row>
    <row r="70" spans="1:14" x14ac:dyDescent="0.2">
      <c r="A70" s="99" t="str">
        <f t="shared" si="0"/>
        <v/>
      </c>
      <c r="B70" s="100"/>
      <c r="C70" s="202"/>
      <c r="D70" s="202"/>
      <c r="E70" s="202"/>
      <c r="F70" s="202"/>
      <c r="G70" s="202"/>
      <c r="H70" s="202"/>
      <c r="I70" s="202"/>
      <c r="J70" s="202"/>
      <c r="K70" s="202"/>
      <c r="L70" s="202"/>
      <c r="M70" s="203"/>
      <c r="N70" s="203"/>
    </row>
    <row r="71" spans="1:14" x14ac:dyDescent="0.2">
      <c r="A71" s="99" t="str">
        <f t="shared" si="0"/>
        <v/>
      </c>
      <c r="B71" s="100"/>
      <c r="C71" s="202"/>
      <c r="D71" s="202"/>
      <c r="E71" s="202"/>
      <c r="F71" s="202"/>
      <c r="G71" s="202"/>
      <c r="H71" s="202"/>
      <c r="I71" s="202"/>
      <c r="J71" s="202"/>
      <c r="K71" s="202"/>
      <c r="L71" s="202"/>
      <c r="M71" s="203"/>
      <c r="N71" s="203"/>
    </row>
    <row r="72" spans="1:14" x14ac:dyDescent="0.2">
      <c r="A72" s="99" t="str">
        <f t="shared" si="0"/>
        <v/>
      </c>
      <c r="B72" s="100"/>
      <c r="C72" s="202"/>
      <c r="D72" s="202"/>
      <c r="E72" s="202"/>
      <c r="F72" s="202"/>
      <c r="G72" s="202"/>
      <c r="H72" s="202"/>
      <c r="I72" s="202"/>
      <c r="J72" s="202"/>
      <c r="K72" s="202"/>
      <c r="L72" s="202"/>
      <c r="M72" s="203"/>
      <c r="N72" s="203"/>
    </row>
    <row r="73" spans="1:14" x14ac:dyDescent="0.2">
      <c r="A73" s="99" t="str">
        <f t="shared" si="0"/>
        <v/>
      </c>
      <c r="B73" s="100"/>
      <c r="C73" s="202"/>
      <c r="D73" s="202"/>
      <c r="E73" s="202"/>
      <c r="F73" s="202"/>
      <c r="G73" s="202"/>
      <c r="H73" s="202"/>
      <c r="I73" s="202"/>
      <c r="J73" s="202"/>
      <c r="K73" s="202"/>
      <c r="L73" s="202"/>
      <c r="M73" s="203"/>
      <c r="N73" s="203"/>
    </row>
    <row r="74" spans="1:14" x14ac:dyDescent="0.2">
      <c r="A74" s="99" t="str">
        <f t="shared" si="0"/>
        <v/>
      </c>
      <c r="B74" s="100"/>
      <c r="C74" s="202"/>
      <c r="D74" s="202"/>
      <c r="E74" s="202"/>
      <c r="F74" s="202"/>
      <c r="G74" s="202"/>
      <c r="H74" s="202"/>
      <c r="I74" s="202"/>
      <c r="J74" s="202"/>
      <c r="K74" s="202"/>
      <c r="L74" s="202"/>
      <c r="M74" s="203"/>
      <c r="N74" s="203"/>
    </row>
    <row r="75" spans="1:14" x14ac:dyDescent="0.2">
      <c r="A75" s="101"/>
      <c r="B75" s="102"/>
      <c r="C75" s="103"/>
      <c r="D75" s="103"/>
      <c r="E75" s="103"/>
      <c r="F75" s="103"/>
      <c r="G75" s="103"/>
      <c r="H75" s="103"/>
      <c r="I75" s="103"/>
      <c r="J75" s="103"/>
      <c r="K75" s="103"/>
      <c r="L75" s="103"/>
      <c r="M75" s="235">
        <f>SUM(M65:N74)</f>
        <v>0</v>
      </c>
      <c r="N75" s="236"/>
    </row>
    <row r="77" spans="1:14" ht="30" customHeight="1" x14ac:dyDescent="0.2">
      <c r="A77" s="200" t="s">
        <v>453</v>
      </c>
      <c r="B77" s="200"/>
      <c r="C77" s="200"/>
      <c r="D77" s="200"/>
      <c r="E77" s="200"/>
      <c r="F77" s="200"/>
      <c r="G77" s="200"/>
      <c r="H77" s="200"/>
      <c r="I77" s="200"/>
      <c r="J77" s="200"/>
      <c r="K77" s="200"/>
      <c r="L77" s="200"/>
      <c r="M77" s="200"/>
      <c r="N77" s="200"/>
    </row>
    <row r="78" spans="1:14" x14ac:dyDescent="0.2">
      <c r="B78" s="201"/>
      <c r="C78" s="201"/>
      <c r="D78" s="201"/>
      <c r="E78" s="201"/>
      <c r="F78" s="201"/>
      <c r="G78" s="201"/>
      <c r="H78" s="201"/>
      <c r="I78" s="201"/>
      <c r="J78" s="201"/>
      <c r="K78" s="201"/>
      <c r="L78" s="201"/>
      <c r="M78" s="201"/>
      <c r="N78" s="201"/>
    </row>
    <row r="79" spans="1:14" x14ac:dyDescent="0.2">
      <c r="B79" s="201"/>
      <c r="C79" s="201"/>
      <c r="D79" s="201"/>
      <c r="E79" s="201"/>
      <c r="F79" s="201"/>
      <c r="G79" s="201"/>
      <c r="H79" s="201"/>
      <c r="I79" s="201"/>
      <c r="J79" s="201"/>
      <c r="K79" s="201"/>
      <c r="L79" s="201"/>
      <c r="M79" s="201"/>
      <c r="N79" s="201"/>
    </row>
    <row r="80" spans="1:14" x14ac:dyDescent="0.2">
      <c r="B80" s="201"/>
      <c r="C80" s="201"/>
      <c r="D80" s="201"/>
      <c r="E80" s="201"/>
      <c r="F80" s="201"/>
      <c r="G80" s="201"/>
      <c r="H80" s="201"/>
      <c r="I80" s="201"/>
      <c r="J80" s="201"/>
      <c r="K80" s="201"/>
      <c r="L80" s="201"/>
      <c r="M80" s="201"/>
      <c r="N80" s="201"/>
    </row>
    <row r="81" spans="2:14" x14ac:dyDescent="0.2">
      <c r="B81" s="201"/>
      <c r="C81" s="201"/>
      <c r="D81" s="201"/>
      <c r="E81" s="201"/>
      <c r="F81" s="201"/>
      <c r="G81" s="201"/>
      <c r="H81" s="201"/>
      <c r="I81" s="201"/>
      <c r="J81" s="201"/>
      <c r="K81" s="201"/>
      <c r="L81" s="201"/>
      <c r="M81" s="201"/>
      <c r="N81" s="201"/>
    </row>
  </sheetData>
  <mergeCells count="146">
    <mergeCell ref="M75:N75"/>
    <mergeCell ref="A8:N8"/>
    <mergeCell ref="A9:N9"/>
    <mergeCell ref="C10:N10"/>
    <mergeCell ref="C11:N11"/>
    <mergeCell ref="A1:N1"/>
    <mergeCell ref="B28:G28"/>
    <mergeCell ref="H28:N28"/>
    <mergeCell ref="B22:G22"/>
    <mergeCell ref="H22:N22"/>
    <mergeCell ref="B24:G24"/>
    <mergeCell ref="H24:N24"/>
    <mergeCell ref="B21:G21"/>
    <mergeCell ref="H21:N21"/>
    <mergeCell ref="C12:N12"/>
    <mergeCell ref="A14:N14"/>
    <mergeCell ref="A15:N15"/>
    <mergeCell ref="B25:G25"/>
    <mergeCell ref="H25:N25"/>
    <mergeCell ref="B26:G26"/>
    <mergeCell ref="H26:N26"/>
    <mergeCell ref="B27:G27"/>
    <mergeCell ref="H27:N27"/>
    <mergeCell ref="B17:G17"/>
    <mergeCell ref="B29:G29"/>
    <mergeCell ref="H29:N29"/>
    <mergeCell ref="A31:N31"/>
    <mergeCell ref="A32:N32"/>
    <mergeCell ref="A34:B34"/>
    <mergeCell ref="C34:N34"/>
    <mergeCell ref="A44:B44"/>
    <mergeCell ref="C44:N44"/>
    <mergeCell ref="H17:N17"/>
    <mergeCell ref="B18:G18"/>
    <mergeCell ref="H18:N18"/>
    <mergeCell ref="B19:G19"/>
    <mergeCell ref="H19:N19"/>
    <mergeCell ref="B20:G20"/>
    <mergeCell ref="H20:N20"/>
    <mergeCell ref="A36:B36"/>
    <mergeCell ref="C36:N36"/>
    <mergeCell ref="A46:N46"/>
    <mergeCell ref="A47:N47"/>
    <mergeCell ref="A4:F4"/>
    <mergeCell ref="A3:F3"/>
    <mergeCell ref="G3:N3"/>
    <mergeCell ref="G4:N4"/>
    <mergeCell ref="A6:F6"/>
    <mergeCell ref="G6:N6"/>
    <mergeCell ref="A41:B41"/>
    <mergeCell ref="C41:N41"/>
    <mergeCell ref="A42:B42"/>
    <mergeCell ref="C42:N42"/>
    <mergeCell ref="A43:B43"/>
    <mergeCell ref="C43:N43"/>
    <mergeCell ref="A38:B38"/>
    <mergeCell ref="C38:N38"/>
    <mergeCell ref="A39:B39"/>
    <mergeCell ref="C39:N39"/>
    <mergeCell ref="A40:B40"/>
    <mergeCell ref="C40:N40"/>
    <mergeCell ref="A35:B35"/>
    <mergeCell ref="C35:N35"/>
    <mergeCell ref="A37:B37"/>
    <mergeCell ref="C37:N37"/>
    <mergeCell ref="A51:C51"/>
    <mergeCell ref="D51:F51"/>
    <mergeCell ref="G51:H51"/>
    <mergeCell ref="A52:C52"/>
    <mergeCell ref="D52:F52"/>
    <mergeCell ref="G52:H52"/>
    <mergeCell ref="A49:C49"/>
    <mergeCell ref="D49:F49"/>
    <mergeCell ref="G49:H49"/>
    <mergeCell ref="A50:C50"/>
    <mergeCell ref="D50:F50"/>
    <mergeCell ref="G50:H50"/>
    <mergeCell ref="A55:C55"/>
    <mergeCell ref="D55:F55"/>
    <mergeCell ref="G55:H55"/>
    <mergeCell ref="A56:C56"/>
    <mergeCell ref="D56:F56"/>
    <mergeCell ref="G56:H56"/>
    <mergeCell ref="A53:C53"/>
    <mergeCell ref="D53:F53"/>
    <mergeCell ref="G53:H53"/>
    <mergeCell ref="A54:C54"/>
    <mergeCell ref="D54:F54"/>
    <mergeCell ref="G54:H54"/>
    <mergeCell ref="A59:C59"/>
    <mergeCell ref="D59:F59"/>
    <mergeCell ref="G59:H59"/>
    <mergeCell ref="A61:N61"/>
    <mergeCell ref="A62:N62"/>
    <mergeCell ref="M64:N64"/>
    <mergeCell ref="J64:L64"/>
    <mergeCell ref="A57:C57"/>
    <mergeCell ref="D57:F57"/>
    <mergeCell ref="G57:H57"/>
    <mergeCell ref="A58:C58"/>
    <mergeCell ref="D58:F58"/>
    <mergeCell ref="G58:H58"/>
    <mergeCell ref="F64:I64"/>
    <mergeCell ref="J70:L70"/>
    <mergeCell ref="M70:N70"/>
    <mergeCell ref="J67:L67"/>
    <mergeCell ref="M67:N67"/>
    <mergeCell ref="J68:L68"/>
    <mergeCell ref="M68:N68"/>
    <mergeCell ref="J65:L65"/>
    <mergeCell ref="M65:N65"/>
    <mergeCell ref="J66:L66"/>
    <mergeCell ref="M66:N66"/>
    <mergeCell ref="F65:I65"/>
    <mergeCell ref="F66:I66"/>
    <mergeCell ref="F67:I67"/>
    <mergeCell ref="C64:E64"/>
    <mergeCell ref="C65:E65"/>
    <mergeCell ref="C66:E66"/>
    <mergeCell ref="C67:E67"/>
    <mergeCell ref="C68:E68"/>
    <mergeCell ref="F74:I74"/>
    <mergeCell ref="A77:N77"/>
    <mergeCell ref="B78:N81"/>
    <mergeCell ref="F68:I68"/>
    <mergeCell ref="F69:I69"/>
    <mergeCell ref="F70:I70"/>
    <mergeCell ref="F71:I71"/>
    <mergeCell ref="F72:I72"/>
    <mergeCell ref="F73:I73"/>
    <mergeCell ref="C70:E70"/>
    <mergeCell ref="C71:E71"/>
    <mergeCell ref="C72:E72"/>
    <mergeCell ref="C73:E73"/>
    <mergeCell ref="C74:E74"/>
    <mergeCell ref="C69:E69"/>
    <mergeCell ref="J73:L73"/>
    <mergeCell ref="M73:N73"/>
    <mergeCell ref="J74:L74"/>
    <mergeCell ref="M74:N74"/>
    <mergeCell ref="J71:L71"/>
    <mergeCell ref="M71:N71"/>
    <mergeCell ref="J72:L72"/>
    <mergeCell ref="M72:N72"/>
    <mergeCell ref="J69:L69"/>
    <mergeCell ref="M69:N69"/>
  </mergeCells>
  <dataValidations count="6">
    <dataValidation type="list" allowBlank="1" showInputMessage="1" showErrorMessage="1" sqref="I50:I59" xr:uid="{00000000-0002-0000-0400-000000000000}">
      <formula1>$O$49:$O$53</formula1>
    </dataValidation>
    <dataValidation type="whole" allowBlank="1" showInputMessage="1" showErrorMessage="1" sqref="B65:B75" xr:uid="{00000000-0002-0000-0400-000001000000}">
      <formula1>1</formula1>
      <formula2>12</formula2>
    </dataValidation>
    <dataValidation allowBlank="1" showInputMessage="1" showErrorMessage="1" promptTitle="Unos strateških ciljeva" prompt="Strateški ciljevi se unose u random listu 4, a ovdje se automatski prikazuju." sqref="C10:N12" xr:uid="{00000000-0002-0000-0400-000002000000}"/>
    <dataValidation allowBlank="1" showInputMessage="1" showErrorMessage="1" promptTitle="Unos mjera (KPI)" prompt="Preporučamo definirati mjere kao nešto kumulativno prebrojivo. Npr. Broj radionica, Broj znanstvenih radova sa studentima, Ukupan broj studenata" sqref="G50:H59" xr:uid="{D9DA4389-9D64-4A9F-AF93-A043864EB409}"/>
    <dataValidation type="decimal" allowBlank="1" showInputMessage="1" showErrorMessage="1" promptTitle="Unesite ukupan iznos financija" prompt="Unesite ukupan iznos financija koji treba alocirati na cilj." sqref="M65:N74" xr:uid="{E735C909-BF98-4D27-BFE0-3564BF9E40A9}">
      <formula1>0</formula1>
      <formula2>1000000</formula2>
    </dataValidation>
    <dataValidation allowBlank="1" showInputMessage="1" showErrorMessage="1" promptTitle="Unesite vrijednosti " prompt="Unesite vrijednosti za KPI-eve za svaki operativni cilj. D i G vrijednosti smijete mijenjati." sqref="K50:N59" xr:uid="{11260847-D374-484E-A7DB-3D7E97987E37}"/>
  </dataValidations>
  <pageMargins left="0.51181102362204722" right="0.51181102362204722" top="0.35433070866141736" bottom="0.35433070866141736" header="0.31496062992125984" footer="0.31496062992125984"/>
  <pageSetup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sheetPr>
  <dimension ref="A1:AI170"/>
  <sheetViews>
    <sheetView tabSelected="1" topLeftCell="A33" zoomScale="115" zoomScaleNormal="115" workbookViewId="0">
      <selection activeCell="A42" sqref="A42:N42"/>
    </sheetView>
  </sheetViews>
  <sheetFormatPr defaultRowHeight="14.25" x14ac:dyDescent="0.2"/>
  <cols>
    <col min="1" max="1" width="5.5703125" style="1" bestFit="1" customWidth="1"/>
    <col min="2" max="2" width="5.5703125" style="1" customWidth="1"/>
    <col min="3" max="4" width="10.5703125" style="1" customWidth="1"/>
    <col min="5" max="5" width="9.28515625" style="1" customWidth="1"/>
    <col min="6" max="6" width="10.140625" style="1" customWidth="1"/>
    <col min="7" max="9" width="10.5703125" style="1" customWidth="1"/>
    <col min="10" max="10" width="10.42578125" style="1" customWidth="1"/>
    <col min="11" max="11" width="10.28515625" style="1" customWidth="1"/>
    <col min="12" max="14" width="10.5703125" style="1" customWidth="1"/>
    <col min="15" max="15" width="0" style="1" hidden="1" customWidth="1"/>
    <col min="16" max="32" width="9.140625" style="1" hidden="1" customWidth="1"/>
    <col min="33" max="33" width="13.28515625" style="1" hidden="1" customWidth="1"/>
    <col min="34" max="34" width="16.28515625" style="1" hidden="1" customWidth="1"/>
    <col min="35" max="16384" width="9.140625" style="1"/>
  </cols>
  <sheetData>
    <row r="1" spans="1:14" ht="56.25" customHeight="1" x14ac:dyDescent="0.2">
      <c r="A1" s="191" t="str">
        <f>UPPER(CONCATENATE("MJERNI INSTRUMENT AKCIJSKOG plana razvoja za",G3," ",G4,"razdoblje od ",'4'!C97,". do ",'4'!C98,"."))</f>
        <v>MJERNI INSTRUMENT AKCIJSKOG PLANA RAZVOJA ZA RAZDOBLJE OD . DO .</v>
      </c>
      <c r="B1" s="191"/>
      <c r="C1" s="191"/>
      <c r="D1" s="191"/>
      <c r="E1" s="191"/>
      <c r="F1" s="191"/>
      <c r="G1" s="191"/>
      <c r="H1" s="191"/>
      <c r="I1" s="191"/>
      <c r="J1" s="191"/>
      <c r="K1" s="191"/>
      <c r="L1" s="191"/>
      <c r="M1" s="191"/>
      <c r="N1" s="191"/>
    </row>
    <row r="3" spans="1:14" ht="15" customHeight="1" x14ac:dyDescent="0.2">
      <c r="A3" s="247" t="s">
        <v>0</v>
      </c>
      <c r="B3" s="248"/>
      <c r="C3" s="248"/>
      <c r="D3" s="248"/>
      <c r="E3" s="248"/>
      <c r="F3" s="249"/>
      <c r="G3" s="166" t="str">
        <f>IF('4'!E3&lt;&gt;0,'4'!E3,"")</f>
        <v/>
      </c>
      <c r="H3" s="167"/>
      <c r="I3" s="167"/>
      <c r="J3" s="167"/>
      <c r="K3" s="167"/>
      <c r="L3" s="167"/>
      <c r="M3" s="167"/>
      <c r="N3" s="168"/>
    </row>
    <row r="4" spans="1:14" ht="15" x14ac:dyDescent="0.25">
      <c r="A4" s="244" t="s">
        <v>279</v>
      </c>
      <c r="B4" s="245"/>
      <c r="C4" s="245"/>
      <c r="D4" s="245"/>
      <c r="E4" s="245"/>
      <c r="F4" s="246"/>
      <c r="G4" s="166" t="str">
        <f>IF('4'!E4&lt;&gt;0,'4'!E4,"")</f>
        <v/>
      </c>
      <c r="H4" s="167"/>
      <c r="I4" s="167"/>
      <c r="J4" s="167"/>
      <c r="K4" s="167"/>
      <c r="L4" s="167"/>
      <c r="M4" s="167"/>
      <c r="N4" s="168"/>
    </row>
    <row r="6" spans="1:14" ht="15" customHeight="1" x14ac:dyDescent="0.2">
      <c r="A6" s="138" t="s">
        <v>454</v>
      </c>
      <c r="B6" s="138"/>
      <c r="C6" s="138"/>
      <c r="D6" s="138"/>
      <c r="E6" s="138"/>
      <c r="F6" s="138"/>
      <c r="G6" s="138"/>
      <c r="H6" s="138"/>
      <c r="I6" s="138"/>
      <c r="J6" s="138"/>
      <c r="K6" s="138"/>
      <c r="L6" s="138"/>
      <c r="M6" s="138"/>
      <c r="N6" s="138"/>
    </row>
    <row r="7" spans="1:14" x14ac:dyDescent="0.2">
      <c r="A7" s="138"/>
      <c r="B7" s="138"/>
      <c r="C7" s="138"/>
      <c r="D7" s="138"/>
      <c r="E7" s="138"/>
      <c r="F7" s="138"/>
      <c r="G7" s="138"/>
      <c r="H7" s="138"/>
      <c r="I7" s="138"/>
      <c r="J7" s="138"/>
      <c r="K7" s="138"/>
      <c r="L7" s="138"/>
      <c r="M7" s="138"/>
      <c r="N7" s="138"/>
    </row>
    <row r="8" spans="1:14" x14ac:dyDescent="0.2">
      <c r="A8" s="138"/>
      <c r="B8" s="138"/>
      <c r="C8" s="138"/>
      <c r="D8" s="138"/>
      <c r="E8" s="138"/>
      <c r="F8" s="138"/>
      <c r="G8" s="138"/>
      <c r="H8" s="138"/>
      <c r="I8" s="138"/>
      <c r="J8" s="138"/>
      <c r="K8" s="138"/>
      <c r="L8" s="138"/>
      <c r="M8" s="138"/>
      <c r="N8" s="138"/>
    </row>
    <row r="9" spans="1:14" x14ac:dyDescent="0.2">
      <c r="A9" s="138"/>
      <c r="B9" s="138"/>
      <c r="C9" s="138"/>
      <c r="D9" s="138"/>
      <c r="E9" s="138"/>
      <c r="F9" s="138"/>
      <c r="G9" s="138"/>
      <c r="H9" s="138"/>
      <c r="I9" s="138"/>
      <c r="J9" s="138"/>
      <c r="K9" s="138"/>
      <c r="L9" s="138"/>
      <c r="M9" s="138"/>
      <c r="N9" s="138"/>
    </row>
    <row r="10" spans="1:14" ht="26.25" customHeight="1" x14ac:dyDescent="0.2">
      <c r="A10" s="138"/>
      <c r="B10" s="138"/>
      <c r="C10" s="138"/>
      <c r="D10" s="138"/>
      <c r="E10" s="138"/>
      <c r="F10" s="138"/>
      <c r="G10" s="138"/>
      <c r="H10" s="138"/>
      <c r="I10" s="138"/>
      <c r="J10" s="138"/>
      <c r="K10" s="138"/>
      <c r="L10" s="138"/>
      <c r="M10" s="138"/>
      <c r="N10" s="138"/>
    </row>
    <row r="11" spans="1:14" ht="15" customHeight="1" x14ac:dyDescent="0.2">
      <c r="A11" s="138" t="s">
        <v>455</v>
      </c>
      <c r="B11" s="138"/>
      <c r="C11" s="138"/>
      <c r="D11" s="138"/>
      <c r="E11" s="138"/>
      <c r="F11" s="138"/>
      <c r="G11" s="138"/>
      <c r="H11" s="138"/>
      <c r="I11" s="138"/>
      <c r="J11" s="138"/>
      <c r="K11" s="138"/>
      <c r="L11" s="138"/>
      <c r="M11" s="138"/>
      <c r="N11" s="138"/>
    </row>
    <row r="12" spans="1:14" x14ac:dyDescent="0.2">
      <c r="A12" s="138"/>
      <c r="B12" s="138"/>
      <c r="C12" s="138"/>
      <c r="D12" s="138"/>
      <c r="E12" s="138"/>
      <c r="F12" s="138"/>
      <c r="G12" s="138"/>
      <c r="H12" s="138"/>
      <c r="I12" s="138"/>
      <c r="J12" s="138"/>
      <c r="K12" s="138"/>
      <c r="L12" s="138"/>
      <c r="M12" s="138"/>
      <c r="N12" s="138"/>
    </row>
    <row r="13" spans="1:14" x14ac:dyDescent="0.2">
      <c r="A13" s="138"/>
      <c r="B13" s="138"/>
      <c r="C13" s="138"/>
      <c r="D13" s="138"/>
      <c r="E13" s="138"/>
      <c r="F13" s="138"/>
      <c r="G13" s="138"/>
      <c r="H13" s="138"/>
      <c r="I13" s="138"/>
      <c r="J13" s="138"/>
      <c r="K13" s="138"/>
      <c r="L13" s="138"/>
      <c r="M13" s="138"/>
      <c r="N13" s="138"/>
    </row>
    <row r="14" spans="1:14" x14ac:dyDescent="0.2">
      <c r="A14" s="138"/>
      <c r="B14" s="138"/>
      <c r="C14" s="138"/>
      <c r="D14" s="138"/>
      <c r="E14" s="138"/>
      <c r="F14" s="138"/>
      <c r="G14" s="138"/>
      <c r="H14" s="138"/>
      <c r="I14" s="138"/>
      <c r="J14" s="138"/>
      <c r="K14" s="138"/>
      <c r="L14" s="138"/>
      <c r="M14" s="138"/>
      <c r="N14" s="138"/>
    </row>
    <row r="15" spans="1:14" ht="5.25" customHeight="1" x14ac:dyDescent="0.2">
      <c r="A15" s="138"/>
      <c r="B15" s="138"/>
      <c r="C15" s="138"/>
      <c r="D15" s="138"/>
      <c r="E15" s="138"/>
      <c r="F15" s="138"/>
      <c r="G15" s="138"/>
      <c r="H15" s="138"/>
      <c r="I15" s="138"/>
      <c r="J15" s="138"/>
      <c r="K15" s="138"/>
      <c r="L15" s="138"/>
      <c r="M15" s="138"/>
      <c r="N15" s="138"/>
    </row>
    <row r="17" spans="1:16" x14ac:dyDescent="0.2">
      <c r="A17" s="107" t="s">
        <v>457</v>
      </c>
      <c r="B17" s="107"/>
      <c r="C17" s="107"/>
      <c r="D17" s="107"/>
      <c r="E17" s="107"/>
      <c r="F17" s="107"/>
      <c r="G17" s="107"/>
      <c r="H17" s="107"/>
      <c r="I17" s="107"/>
      <c r="J17" s="107"/>
      <c r="K17" s="107"/>
      <c r="L17" s="107"/>
      <c r="M17" s="107"/>
      <c r="N17" s="107"/>
    </row>
    <row r="18" spans="1:16" ht="47.25" customHeight="1" x14ac:dyDescent="0.2">
      <c r="A18" s="179" t="s">
        <v>458</v>
      </c>
      <c r="B18" s="179"/>
      <c r="C18" s="179"/>
      <c r="D18" s="179"/>
      <c r="E18" s="179"/>
      <c r="F18" s="179"/>
      <c r="G18" s="179"/>
      <c r="H18" s="179"/>
      <c r="I18" s="179"/>
      <c r="J18" s="179"/>
      <c r="K18" s="179"/>
      <c r="L18" s="179"/>
      <c r="M18" s="179"/>
      <c r="N18" s="179"/>
    </row>
    <row r="19" spans="1:16" ht="15" x14ac:dyDescent="0.2">
      <c r="A19" s="61"/>
      <c r="B19" s="61"/>
      <c r="C19" s="61"/>
      <c r="D19" s="61"/>
      <c r="E19" s="61"/>
      <c r="F19" s="61"/>
      <c r="G19" s="61"/>
      <c r="H19" s="61"/>
      <c r="I19" s="61"/>
      <c r="J19" s="61"/>
      <c r="K19" s="61"/>
      <c r="L19" s="61"/>
      <c r="M19" s="61"/>
      <c r="N19" s="61"/>
    </row>
    <row r="20" spans="1:16" ht="38.25" customHeight="1" x14ac:dyDescent="0.2">
      <c r="A20" s="108" t="s">
        <v>456</v>
      </c>
      <c r="B20" s="108"/>
      <c r="C20" s="108"/>
      <c r="D20" s="108"/>
      <c r="E20" s="108"/>
      <c r="F20" s="108"/>
      <c r="G20" s="108"/>
      <c r="H20" s="108"/>
      <c r="I20" s="108"/>
      <c r="J20" s="108"/>
      <c r="K20" s="108"/>
      <c r="L20" s="108"/>
      <c r="M20" s="108"/>
      <c r="N20" s="108"/>
    </row>
    <row r="21" spans="1:16" ht="15" x14ac:dyDescent="0.2">
      <c r="A21" s="61"/>
      <c r="B21" s="61"/>
      <c r="C21" s="61"/>
      <c r="D21" s="61"/>
      <c r="E21" s="61"/>
      <c r="F21" s="61"/>
      <c r="G21" s="61"/>
      <c r="H21" s="61"/>
      <c r="I21" s="61"/>
      <c r="J21" s="61"/>
      <c r="K21" s="61"/>
      <c r="L21" s="61"/>
      <c r="M21" s="61"/>
      <c r="N21" s="61"/>
    </row>
    <row r="22" spans="1:16" ht="33.75" customHeight="1" x14ac:dyDescent="0.2">
      <c r="A22" s="108" t="s">
        <v>459</v>
      </c>
      <c r="B22" s="108"/>
      <c r="C22" s="108"/>
      <c r="D22" s="108"/>
      <c r="E22" s="108"/>
      <c r="F22" s="108"/>
      <c r="G22" s="108"/>
      <c r="H22" s="108"/>
      <c r="I22" s="108"/>
      <c r="J22" s="108"/>
      <c r="K22" s="108"/>
      <c r="L22" s="108"/>
      <c r="M22" s="108"/>
      <c r="N22" s="108"/>
    </row>
    <row r="23" spans="1:16" ht="15" x14ac:dyDescent="0.2">
      <c r="A23" s="61"/>
      <c r="B23" s="61"/>
      <c r="C23" s="61"/>
      <c r="D23" s="61"/>
      <c r="E23" s="61"/>
      <c r="F23" s="61"/>
      <c r="G23" s="61"/>
      <c r="H23" s="61"/>
      <c r="I23" s="61"/>
      <c r="J23" s="61"/>
      <c r="K23" s="61"/>
      <c r="L23" s="61"/>
      <c r="M23" s="61"/>
      <c r="N23" s="61"/>
    </row>
    <row r="24" spans="1:16" ht="141.75" customHeight="1" x14ac:dyDescent="0.2">
      <c r="A24" s="256" t="s">
        <v>460</v>
      </c>
      <c r="B24" s="256"/>
      <c r="C24" s="256"/>
      <c r="D24" s="256"/>
      <c r="E24" s="256"/>
      <c r="F24" s="256"/>
      <c r="G24" s="256"/>
      <c r="H24" s="256"/>
      <c r="I24" s="256"/>
      <c r="J24" s="256"/>
      <c r="K24" s="256"/>
      <c r="L24" s="256"/>
      <c r="M24" s="256"/>
      <c r="N24" s="256"/>
    </row>
    <row r="25" spans="1:16" x14ac:dyDescent="0.2">
      <c r="G25" s="62">
        <f>SUM(G27:G36)</f>
        <v>100</v>
      </c>
    </row>
    <row r="26" spans="1:16" ht="30" x14ac:dyDescent="0.2">
      <c r="A26" s="63" t="s">
        <v>219</v>
      </c>
      <c r="B26" s="257" t="s">
        <v>200</v>
      </c>
      <c r="C26" s="258"/>
      <c r="D26" s="258"/>
      <c r="E26" s="259"/>
      <c r="F26" s="63" t="s">
        <v>201</v>
      </c>
      <c r="G26" s="63" t="s">
        <v>215</v>
      </c>
      <c r="H26" s="63" t="s">
        <v>194</v>
      </c>
      <c r="I26" s="63" t="s">
        <v>197</v>
      </c>
      <c r="J26" s="63" t="s">
        <v>214</v>
      </c>
      <c r="K26" s="63" t="s">
        <v>217</v>
      </c>
      <c r="L26" s="64" t="s">
        <v>216</v>
      </c>
      <c r="M26" s="64" t="s">
        <v>218</v>
      </c>
      <c r="N26" s="64" t="s">
        <v>220</v>
      </c>
    </row>
    <row r="27" spans="1:16" ht="30" customHeight="1" x14ac:dyDescent="0.2">
      <c r="A27" s="65" t="str">
        <f>IF('5'!J50&lt;&gt;0,'5'!J50,"")</f>
        <v/>
      </c>
      <c r="B27" s="250" t="str">
        <f>IF('5'!D50&lt;&gt;0,'5'!D50,"")</f>
        <v/>
      </c>
      <c r="C27" s="251"/>
      <c r="D27" s="251"/>
      <c r="E27" s="252"/>
      <c r="F27" s="105" t="str">
        <f>IF('5'!G50&lt;&gt;0,'5'!G50,"")</f>
        <v/>
      </c>
      <c r="G27" s="66">
        <v>10</v>
      </c>
      <c r="H27" s="65">
        <f>IF(OR('5'!K50,'5'!K50=0),'5'!K50,0)</f>
        <v>0</v>
      </c>
      <c r="I27" s="65">
        <f>IF(OR('5'!N50,'5'!N50=0),'5'!N50,100)</f>
        <v>100</v>
      </c>
      <c r="J27" s="104" t="str">
        <f>CONCATENATE("(",'5'!K50,"-",'5'!L50,"-",'5'!M50,"-",'5'!N50,")")</f>
        <v>(0---100)</v>
      </c>
      <c r="K27" s="67"/>
      <c r="L27" s="68" t="e">
        <f t="shared" ref="L27:L36" si="0">VLOOKUP(A27,AG$110:AH$122,2,FALSE)</f>
        <v>#N/A</v>
      </c>
      <c r="M27" s="76" t="str">
        <f>IF(K27=0,"NA",IF(P27="R",IF(K27&lt;0,(L27-K27)/-K27,(L27-K27)/K27),IF(K27&lt;0,(L27-K27)/K27,(L27-K27)/-K27)))</f>
        <v>NA</v>
      </c>
      <c r="N27" s="76" t="e">
        <f>IF(P27="R",1-(I27-L27)/(I27-H27),1-(I27-L27)/(I27-H27))</f>
        <v>#N/A</v>
      </c>
      <c r="P27" s="1" t="str">
        <f t="shared" ref="P27:P36" si="1">IF(I27&gt;H27,"R","P")</f>
        <v>R</v>
      </c>
    </row>
    <row r="28" spans="1:16" ht="30" customHeight="1" x14ac:dyDescent="0.2">
      <c r="A28" s="65" t="str">
        <f>IF('5'!J51&lt;&gt;0,'5'!J51,"")</f>
        <v/>
      </c>
      <c r="B28" s="250" t="str">
        <f>IF('5'!D51&lt;&gt;0,'5'!D51,"")</f>
        <v/>
      </c>
      <c r="C28" s="251"/>
      <c r="D28" s="251"/>
      <c r="E28" s="252"/>
      <c r="F28" s="105" t="str">
        <f>IF('5'!G51&lt;&gt;0,'5'!G51,"")</f>
        <v/>
      </c>
      <c r="G28" s="66">
        <v>10</v>
      </c>
      <c r="H28" s="65">
        <f>IF(OR('5'!K51,'5'!K51=0),'5'!K51,0)</f>
        <v>0</v>
      </c>
      <c r="I28" s="65">
        <f>IF(OR('5'!N51,'5'!N51=0),'5'!N51,100)</f>
        <v>100</v>
      </c>
      <c r="J28" s="104" t="str">
        <f>CONCATENATE("(",'5'!K51,"-",'5'!L51,"-",'5'!M51,"-",'5'!N51,")")</f>
        <v>(0---100)</v>
      </c>
      <c r="K28" s="67"/>
      <c r="L28" s="68" t="e">
        <f t="shared" si="0"/>
        <v>#N/A</v>
      </c>
      <c r="M28" s="76" t="str">
        <f>IF(K28=0,"NA",IF(P28="R",IF(K28&lt;0,(L28-K28)/-K28,(L28-K28)/K28),IF(K28&lt;0,(L28-K28)/K28,(L28-K28)/-K28)))</f>
        <v>NA</v>
      </c>
      <c r="N28" s="76" t="e">
        <f t="shared" ref="N28:N36" si="2">IF(P28="R",1-(I28-L28)/(I28-H28),1-(I28-L28)/(I28-H28))</f>
        <v>#N/A</v>
      </c>
      <c r="P28" s="1" t="str">
        <f t="shared" si="1"/>
        <v>R</v>
      </c>
    </row>
    <row r="29" spans="1:16" ht="30" customHeight="1" x14ac:dyDescent="0.2">
      <c r="A29" s="65" t="str">
        <f>IF('5'!J52&lt;&gt;0,'5'!J52,"")</f>
        <v/>
      </c>
      <c r="B29" s="250" t="str">
        <f>IF('5'!D52&lt;&gt;0,'5'!D52,"")</f>
        <v/>
      </c>
      <c r="C29" s="251"/>
      <c r="D29" s="251"/>
      <c r="E29" s="252"/>
      <c r="F29" s="105" t="str">
        <f>IF('5'!G52&lt;&gt;0,'5'!G52,"")</f>
        <v/>
      </c>
      <c r="G29" s="66">
        <v>10</v>
      </c>
      <c r="H29" s="65">
        <f>IF(OR('5'!K52,'5'!K52=0),'5'!K52,0)</f>
        <v>0</v>
      </c>
      <c r="I29" s="65">
        <f>IF(OR('5'!N52,'5'!N52=0),'5'!N52,100)</f>
        <v>100</v>
      </c>
      <c r="J29" s="104" t="str">
        <f>CONCATENATE("(",'5'!K52,"-",'5'!L52,"-",'5'!M52,"-",'5'!N52,")")</f>
        <v>(0---100)</v>
      </c>
      <c r="K29" s="67"/>
      <c r="L29" s="68" t="e">
        <f t="shared" si="0"/>
        <v>#N/A</v>
      </c>
      <c r="M29" s="76" t="str">
        <f t="shared" ref="M29:M36" si="3">IF(K29=0,"NA",IF(P29="R",IF(K29&lt;0,(L29-K29)/-K29,(L29-K29)/K29),IF(K29&lt;0,(L29-K29)/K29,(L29-K29)/-K29)))</f>
        <v>NA</v>
      </c>
      <c r="N29" s="76" t="e">
        <f t="shared" si="2"/>
        <v>#N/A</v>
      </c>
      <c r="P29" s="1" t="str">
        <f t="shared" si="1"/>
        <v>R</v>
      </c>
    </row>
    <row r="30" spans="1:16" ht="30" customHeight="1" x14ac:dyDescent="0.2">
      <c r="A30" s="65" t="str">
        <f>IF('5'!J53&lt;&gt;0,'5'!J53,"")</f>
        <v/>
      </c>
      <c r="B30" s="250" t="str">
        <f>IF('5'!D53&lt;&gt;0,'5'!D53,"")</f>
        <v/>
      </c>
      <c r="C30" s="251"/>
      <c r="D30" s="251"/>
      <c r="E30" s="252"/>
      <c r="F30" s="105" t="str">
        <f>IF('5'!G53&lt;&gt;0,'5'!G53,"")</f>
        <v/>
      </c>
      <c r="G30" s="66">
        <v>10</v>
      </c>
      <c r="H30" s="65">
        <f>IF(OR('5'!K53,'5'!K53=0),'5'!K53,0)</f>
        <v>0</v>
      </c>
      <c r="I30" s="65">
        <f>IF(OR('5'!N53,'5'!N53=0),'5'!N53,100)</f>
        <v>100</v>
      </c>
      <c r="J30" s="104" t="str">
        <f>CONCATENATE("(",'5'!K53,"-",'5'!L53,"-",'5'!M53,"-",'5'!N53,")")</f>
        <v>(0---100)</v>
      </c>
      <c r="K30" s="67"/>
      <c r="L30" s="68" t="e">
        <f>VLOOKUP(A30,AG$110:AH$122,2,FALSE)</f>
        <v>#N/A</v>
      </c>
      <c r="M30" s="76" t="str">
        <f t="shared" si="3"/>
        <v>NA</v>
      </c>
      <c r="N30" s="76" t="e">
        <f t="shared" si="2"/>
        <v>#N/A</v>
      </c>
      <c r="P30" s="1" t="str">
        <f t="shared" si="1"/>
        <v>R</v>
      </c>
    </row>
    <row r="31" spans="1:16" ht="30" customHeight="1" x14ac:dyDescent="0.2">
      <c r="A31" s="65" t="str">
        <f>IF('5'!J54&lt;&gt;0,'5'!J54,"")</f>
        <v/>
      </c>
      <c r="B31" s="250" t="str">
        <f>IF('5'!D54&lt;&gt;0,'5'!D54,"")</f>
        <v/>
      </c>
      <c r="C31" s="251"/>
      <c r="D31" s="251"/>
      <c r="E31" s="252"/>
      <c r="F31" s="105" t="str">
        <f>IF('5'!G54&lt;&gt;0,'5'!G54,"")</f>
        <v/>
      </c>
      <c r="G31" s="66">
        <v>10</v>
      </c>
      <c r="H31" s="65">
        <f>IF(OR('5'!K54,'5'!K54=0),'5'!K54,0)</f>
        <v>0</v>
      </c>
      <c r="I31" s="65">
        <f>IF(OR('5'!N54,'5'!N54=0),'5'!N54,100)</f>
        <v>100</v>
      </c>
      <c r="J31" s="104" t="str">
        <f>CONCATENATE("(",'5'!K54,"-",'5'!L54,"-",'5'!M54,"-",'5'!N54,")")</f>
        <v>(0---100)</v>
      </c>
      <c r="K31" s="67"/>
      <c r="L31" s="68" t="e">
        <f t="shared" si="0"/>
        <v>#N/A</v>
      </c>
      <c r="M31" s="76" t="str">
        <f t="shared" si="3"/>
        <v>NA</v>
      </c>
      <c r="N31" s="76" t="e">
        <f t="shared" si="2"/>
        <v>#N/A</v>
      </c>
      <c r="P31" s="1" t="str">
        <f t="shared" si="1"/>
        <v>R</v>
      </c>
    </row>
    <row r="32" spans="1:16" ht="30" customHeight="1" x14ac:dyDescent="0.2">
      <c r="A32" s="65" t="str">
        <f>IF('5'!J55&lt;&gt;0,'5'!J55,"")</f>
        <v/>
      </c>
      <c r="B32" s="250" t="str">
        <f>IF('5'!D55&lt;&gt;0,'5'!D55,"")</f>
        <v/>
      </c>
      <c r="C32" s="251"/>
      <c r="D32" s="251"/>
      <c r="E32" s="252"/>
      <c r="F32" s="105" t="str">
        <f>IF('5'!G55&lt;&gt;0,'5'!G55,"")</f>
        <v/>
      </c>
      <c r="G32" s="66">
        <v>10</v>
      </c>
      <c r="H32" s="65">
        <f>IF(OR('5'!K55,'5'!K55=0),'5'!K55,0)</f>
        <v>0</v>
      </c>
      <c r="I32" s="65">
        <f>IF(OR('5'!N55,'5'!N55=0),'5'!N55,100)</f>
        <v>100</v>
      </c>
      <c r="J32" s="104" t="str">
        <f>CONCATENATE("(",'5'!K55,"-",'5'!L55,"-",'5'!M55,"-",'5'!N55,")")</f>
        <v>(0---100)</v>
      </c>
      <c r="K32" s="67"/>
      <c r="L32" s="68" t="e">
        <f t="shared" si="0"/>
        <v>#N/A</v>
      </c>
      <c r="M32" s="76" t="str">
        <f t="shared" si="3"/>
        <v>NA</v>
      </c>
      <c r="N32" s="76" t="e">
        <f t="shared" si="2"/>
        <v>#N/A</v>
      </c>
      <c r="P32" s="1" t="str">
        <f t="shared" si="1"/>
        <v>R</v>
      </c>
    </row>
    <row r="33" spans="1:16" ht="30" customHeight="1" x14ac:dyDescent="0.2">
      <c r="A33" s="65" t="str">
        <f>IF('5'!J56&lt;&gt;0,'5'!J56,"")</f>
        <v/>
      </c>
      <c r="B33" s="250" t="str">
        <f>IF('5'!D56&lt;&gt;0,'5'!D56,"")</f>
        <v/>
      </c>
      <c r="C33" s="251"/>
      <c r="D33" s="251"/>
      <c r="E33" s="252"/>
      <c r="F33" s="105" t="str">
        <f>IF('5'!G56&lt;&gt;0,'5'!G56,"")</f>
        <v/>
      </c>
      <c r="G33" s="66">
        <v>10</v>
      </c>
      <c r="H33" s="65">
        <f>IF(OR('5'!K56,'5'!K56=0),'5'!K56,0)</f>
        <v>0</v>
      </c>
      <c r="I33" s="65">
        <f>IF(OR('5'!N56,'5'!N56=0),'5'!N56,100)</f>
        <v>100</v>
      </c>
      <c r="J33" s="104" t="str">
        <f>CONCATENATE("(",'5'!K56,"-",'5'!L56,"-",'5'!M56,"-",'5'!N56,")")</f>
        <v>(0---100)</v>
      </c>
      <c r="K33" s="67"/>
      <c r="L33" s="68" t="e">
        <f t="shared" si="0"/>
        <v>#N/A</v>
      </c>
      <c r="M33" s="76" t="str">
        <f t="shared" si="3"/>
        <v>NA</v>
      </c>
      <c r="N33" s="76" t="e">
        <f t="shared" si="2"/>
        <v>#N/A</v>
      </c>
      <c r="P33" s="1" t="str">
        <f t="shared" si="1"/>
        <v>R</v>
      </c>
    </row>
    <row r="34" spans="1:16" ht="30" customHeight="1" x14ac:dyDescent="0.2">
      <c r="A34" s="65" t="str">
        <f>IF('5'!J57&lt;&gt;0,'5'!J57,"")</f>
        <v/>
      </c>
      <c r="B34" s="250" t="str">
        <f>IF('5'!D57&lt;&gt;0,'5'!D57,"")</f>
        <v/>
      </c>
      <c r="C34" s="251"/>
      <c r="D34" s="251"/>
      <c r="E34" s="252"/>
      <c r="F34" s="105" t="str">
        <f>IF('5'!G57&lt;&gt;0,'5'!G57,"")</f>
        <v/>
      </c>
      <c r="G34" s="66">
        <v>10</v>
      </c>
      <c r="H34" s="65">
        <f>IF(OR('5'!K57,'5'!K57=0),'5'!K57,0)</f>
        <v>0</v>
      </c>
      <c r="I34" s="65">
        <f>IF(OR('5'!N57,'5'!N57=0),'5'!N57,100)</f>
        <v>100</v>
      </c>
      <c r="J34" s="104" t="str">
        <f>CONCATENATE("(",'5'!K57,"-",'5'!L57,"-",'5'!M57,"-",'5'!N57,")")</f>
        <v>(0---100)</v>
      </c>
      <c r="K34" s="67"/>
      <c r="L34" s="68" t="e">
        <f t="shared" si="0"/>
        <v>#N/A</v>
      </c>
      <c r="M34" s="76" t="str">
        <f t="shared" si="3"/>
        <v>NA</v>
      </c>
      <c r="N34" s="76" t="e">
        <f t="shared" si="2"/>
        <v>#N/A</v>
      </c>
      <c r="P34" s="1" t="str">
        <f t="shared" si="1"/>
        <v>R</v>
      </c>
    </row>
    <row r="35" spans="1:16" ht="30" customHeight="1" x14ac:dyDescent="0.2">
      <c r="A35" s="65" t="str">
        <f>IF('5'!J58&lt;&gt;0,'5'!J58,"")</f>
        <v/>
      </c>
      <c r="B35" s="250" t="str">
        <f>IF('5'!D58&lt;&gt;0,'5'!D58,"")</f>
        <v/>
      </c>
      <c r="C35" s="251"/>
      <c r="D35" s="251"/>
      <c r="E35" s="252"/>
      <c r="F35" s="105" t="str">
        <f>IF('5'!G58&lt;&gt;0,'5'!G58,"")</f>
        <v/>
      </c>
      <c r="G35" s="66">
        <v>10</v>
      </c>
      <c r="H35" s="65">
        <f>IF(OR('5'!K58,'5'!K58=0),'5'!K58,0)</f>
        <v>0</v>
      </c>
      <c r="I35" s="65">
        <f>IF(OR('5'!N58,'5'!N58=0),'5'!N58,100)</f>
        <v>100</v>
      </c>
      <c r="J35" s="104" t="str">
        <f>CONCATENATE("(",'5'!K58,"-",'5'!L58,"-",'5'!M58,"-",'5'!N58,")")</f>
        <v>(0---100)</v>
      </c>
      <c r="K35" s="67"/>
      <c r="L35" s="68" t="e">
        <f t="shared" si="0"/>
        <v>#N/A</v>
      </c>
      <c r="M35" s="76" t="str">
        <f t="shared" si="3"/>
        <v>NA</v>
      </c>
      <c r="N35" s="76" t="e">
        <f t="shared" si="2"/>
        <v>#N/A</v>
      </c>
      <c r="P35" s="1" t="str">
        <f t="shared" si="1"/>
        <v>R</v>
      </c>
    </row>
    <row r="36" spans="1:16" ht="30" customHeight="1" x14ac:dyDescent="0.2">
      <c r="A36" s="65" t="str">
        <f>IF('5'!J59&lt;&gt;0,'5'!J59,"")</f>
        <v/>
      </c>
      <c r="B36" s="250" t="str">
        <f>IF('5'!D59&lt;&gt;0,'5'!D59,"")</f>
        <v/>
      </c>
      <c r="C36" s="251"/>
      <c r="D36" s="251"/>
      <c r="E36" s="252"/>
      <c r="F36" s="105" t="str">
        <f>IF('5'!G59&lt;&gt;0,'5'!G59,"")</f>
        <v/>
      </c>
      <c r="G36" s="66">
        <v>10</v>
      </c>
      <c r="H36" s="65">
        <f>IF(OR('5'!K59,'5'!K59=0),'5'!K59,0)</f>
        <v>0</v>
      </c>
      <c r="I36" s="65">
        <f>IF(OR('5'!N59,'5'!N59=0),'5'!N59,100)</f>
        <v>100</v>
      </c>
      <c r="J36" s="104" t="str">
        <f>CONCATENATE("(",'5'!K59,"-",'5'!L59,"-",'5'!M59,"-",'5'!N59,")")</f>
        <v>(0---100)</v>
      </c>
      <c r="K36" s="67"/>
      <c r="L36" s="68" t="e">
        <f t="shared" si="0"/>
        <v>#N/A</v>
      </c>
      <c r="M36" s="76" t="str">
        <f t="shared" si="3"/>
        <v>NA</v>
      </c>
      <c r="N36" s="76" t="e">
        <f t="shared" si="2"/>
        <v>#N/A</v>
      </c>
      <c r="P36" s="1" t="str">
        <f t="shared" si="1"/>
        <v>R</v>
      </c>
    </row>
    <row r="37" spans="1:16" ht="31.5" customHeight="1" x14ac:dyDescent="0.2">
      <c r="A37" s="69" t="s">
        <v>178</v>
      </c>
      <c r="B37" s="253" t="str">
        <f>IF('5'!C10&lt;&gt;0,'5'!C10,"")</f>
        <v/>
      </c>
      <c r="C37" s="254"/>
      <c r="D37" s="254"/>
      <c r="E37" s="254"/>
      <c r="F37" s="254"/>
      <c r="G37" s="254"/>
      <c r="H37" s="254"/>
      <c r="I37" s="254"/>
      <c r="J37" s="255"/>
      <c r="K37" s="240">
        <f>$G27*(K27-$H27)/($I27-$H27)+$G28*(K28-$H28)/($I28-$H28)+$G29*(K29-$H29)/($I29-$H29)+$G30*(K30-$H30)/($I30-$H30)+$G31*(K31-$H31)/($I31-$H31)+$G32*(K32-$H32)/($I32-$H32)+$G33*(K33-$H33)/($I33-$H33)+$G34*(K34-$H34)/($I34-$H34)+$G35*(K35-$H35)/($I35-$H35)+$G36*(K36-$H36)/($I36-$H36)</f>
        <v>0</v>
      </c>
      <c r="L37" s="240" t="e">
        <f t="shared" ref="L37" si="4">$G27*(L27-$H27)/($I27-$H27)+$G28*(L28-$H28)/($I28-$H28)+$G29*(L29-$H29)/($I29-$H29)+$G30*(L30-$H30)/($I30-$H30)+$G31*(L31-$H31)/($I31-$H31)+$G32*(L32-$H32)/($I32-$H32)+$G33*(L33-$H33)/($I33-$H33)+$G34*(L34-$H34)/($I34-$H34)+$G35*(L35-$H35)/($I35-$H35)+$G36*(L36-$H36)/($I36-$H36)</f>
        <v>#N/A</v>
      </c>
      <c r="M37" s="241" t="str">
        <f>IF(K37=0,"NA",IF(K37&lt;0,(L37-K37)/-K37,(L37-K37)/K37))</f>
        <v>NA</v>
      </c>
      <c r="N37" s="77" t="e">
        <f>L37/100</f>
        <v>#N/A</v>
      </c>
    </row>
    <row r="38" spans="1:16" ht="29.25" customHeight="1" x14ac:dyDescent="0.2">
      <c r="A38" s="69" t="s">
        <v>179</v>
      </c>
      <c r="B38" s="253" t="str">
        <f>IF('5'!C11&lt;&gt;0,'5'!C11,"")</f>
        <v/>
      </c>
      <c r="C38" s="254"/>
      <c r="D38" s="254"/>
      <c r="E38" s="254"/>
      <c r="F38" s="254"/>
      <c r="G38" s="254"/>
      <c r="H38" s="254"/>
      <c r="I38" s="254"/>
      <c r="J38" s="255"/>
      <c r="K38" s="240"/>
      <c r="L38" s="240"/>
      <c r="M38" s="242"/>
      <c r="N38" s="265"/>
    </row>
    <row r="39" spans="1:16" ht="27.75" customHeight="1" x14ac:dyDescent="0.2">
      <c r="A39" s="69" t="s">
        <v>180</v>
      </c>
      <c r="B39" s="253" t="str">
        <f>IF('5'!C12&lt;&gt;0,'5'!C12,"")</f>
        <v/>
      </c>
      <c r="C39" s="254"/>
      <c r="D39" s="254"/>
      <c r="E39" s="254"/>
      <c r="F39" s="254"/>
      <c r="G39" s="254"/>
      <c r="H39" s="254"/>
      <c r="I39" s="254"/>
      <c r="J39" s="255"/>
      <c r="K39" s="240"/>
      <c r="L39" s="240"/>
      <c r="M39" s="243"/>
      <c r="N39" s="266"/>
    </row>
    <row r="41" spans="1:16" x14ac:dyDescent="0.2">
      <c r="A41" s="107" t="s">
        <v>461</v>
      </c>
      <c r="B41" s="107"/>
      <c r="C41" s="107"/>
      <c r="D41" s="107"/>
      <c r="E41" s="107"/>
      <c r="F41" s="107"/>
      <c r="G41" s="107"/>
      <c r="H41" s="107"/>
      <c r="I41" s="107"/>
      <c r="J41" s="107"/>
      <c r="K41" s="107"/>
      <c r="L41" s="107"/>
      <c r="M41" s="107"/>
      <c r="N41" s="107"/>
    </row>
    <row r="42" spans="1:16" ht="207.75" customHeight="1" x14ac:dyDescent="0.2">
      <c r="A42" s="179" t="s">
        <v>467</v>
      </c>
      <c r="B42" s="179"/>
      <c r="C42" s="179"/>
      <c r="D42" s="179"/>
      <c r="E42" s="179"/>
      <c r="F42" s="179"/>
      <c r="G42" s="179"/>
      <c r="H42" s="179"/>
      <c r="I42" s="179"/>
      <c r="J42" s="179"/>
      <c r="K42" s="179"/>
      <c r="L42" s="179"/>
      <c r="M42" s="179"/>
      <c r="N42" s="179"/>
    </row>
    <row r="44" spans="1:16" ht="30" customHeight="1" x14ac:dyDescent="0.2">
      <c r="A44" s="262" t="s">
        <v>219</v>
      </c>
      <c r="B44" s="267" t="str">
        <f>IF('4'!C97&lt;&gt;0,'4'!C97,"")</f>
        <v/>
      </c>
      <c r="C44" s="268"/>
      <c r="D44" s="268"/>
      <c r="E44" s="268"/>
      <c r="F44" s="269"/>
      <c r="G44" s="257" t="e">
        <f>IF(B44,B44+1)</f>
        <v>#VALUE!</v>
      </c>
      <c r="H44" s="258"/>
      <c r="I44" s="258"/>
      <c r="J44" s="259"/>
      <c r="K44" s="257" t="e">
        <f>IF(G44,G44+1)</f>
        <v>#VALUE!</v>
      </c>
      <c r="L44" s="258"/>
      <c r="M44" s="258"/>
      <c r="N44" s="259"/>
    </row>
    <row r="45" spans="1:16" ht="15" x14ac:dyDescent="0.2">
      <c r="A45" s="263"/>
      <c r="B45" s="71"/>
      <c r="C45" s="257" t="s">
        <v>465</v>
      </c>
      <c r="D45" s="258"/>
      <c r="E45" s="258"/>
      <c r="F45" s="259"/>
      <c r="G45" s="257" t="s">
        <v>465</v>
      </c>
      <c r="H45" s="258"/>
      <c r="I45" s="258"/>
      <c r="J45" s="259"/>
      <c r="K45" s="257" t="s">
        <v>465</v>
      </c>
      <c r="L45" s="258"/>
      <c r="M45" s="258"/>
      <c r="N45" s="259"/>
    </row>
    <row r="46" spans="1:16" ht="15" x14ac:dyDescent="0.2">
      <c r="A46" s="264"/>
      <c r="B46" s="70">
        <v>0</v>
      </c>
      <c r="C46" s="63">
        <v>1</v>
      </c>
      <c r="D46" s="63">
        <v>2</v>
      </c>
      <c r="E46" s="63">
        <v>3</v>
      </c>
      <c r="F46" s="63">
        <v>4</v>
      </c>
      <c r="G46" s="63">
        <v>5</v>
      </c>
      <c r="H46" s="63">
        <v>6</v>
      </c>
      <c r="I46" s="63">
        <v>7</v>
      </c>
      <c r="J46" s="63">
        <v>8</v>
      </c>
      <c r="K46" s="63">
        <v>9</v>
      </c>
      <c r="L46" s="63">
        <v>10</v>
      </c>
      <c r="M46" s="63">
        <v>11</v>
      </c>
      <c r="N46" s="63">
        <v>12</v>
      </c>
    </row>
    <row r="47" spans="1:16" ht="15" hidden="1" x14ac:dyDescent="0.2">
      <c r="A47" s="70"/>
      <c r="B47" s="70">
        <v>0</v>
      </c>
      <c r="C47" s="63">
        <v>1</v>
      </c>
      <c r="D47" s="63">
        <v>2</v>
      </c>
      <c r="E47" s="63">
        <v>3</v>
      </c>
      <c r="F47" s="63">
        <v>4</v>
      </c>
      <c r="G47" s="63">
        <v>5</v>
      </c>
      <c r="H47" s="63">
        <v>6</v>
      </c>
      <c r="I47" s="63">
        <v>7</v>
      </c>
      <c r="J47" s="63">
        <v>8</v>
      </c>
      <c r="K47" s="63">
        <v>9</v>
      </c>
      <c r="L47" s="63">
        <v>10</v>
      </c>
      <c r="M47" s="63">
        <v>11</v>
      </c>
      <c r="N47" s="63">
        <v>12</v>
      </c>
    </row>
    <row r="48" spans="1:16" ht="15" hidden="1" x14ac:dyDescent="0.2">
      <c r="A48" s="70" t="str">
        <f>IF(A27&lt;&gt;0,A27,"")</f>
        <v/>
      </c>
      <c r="B48" s="70"/>
      <c r="C48" s="63" t="str">
        <f>IF(C$47&lt;='5'!$B65,"X","")</f>
        <v/>
      </c>
      <c r="D48" s="63" t="str">
        <f>IF(D$47&lt;='5'!$B65,"X","")</f>
        <v/>
      </c>
      <c r="E48" s="63" t="str">
        <f>IF(E$47&lt;='5'!$B65,"X","")</f>
        <v/>
      </c>
      <c r="F48" s="63" t="str">
        <f>IF(F$47&lt;='5'!$B65,"X","")</f>
        <v/>
      </c>
      <c r="G48" s="63" t="str">
        <f>IF(G$47&lt;='5'!$B65,"X","")</f>
        <v/>
      </c>
      <c r="H48" s="63" t="str">
        <f>IF(H$47&lt;='5'!$B65,"X","")</f>
        <v/>
      </c>
      <c r="I48" s="63" t="str">
        <f>IF(I$47&lt;='5'!$B65,"X","")</f>
        <v/>
      </c>
      <c r="J48" s="63" t="str">
        <f>IF(J$47&lt;='5'!$B65,"X","")</f>
        <v/>
      </c>
      <c r="K48" s="63" t="str">
        <f>IF(K$47&lt;='5'!$B65,"X","")</f>
        <v/>
      </c>
      <c r="L48" s="63" t="str">
        <f>IF(L$47&lt;='5'!$B65,"X","")</f>
        <v/>
      </c>
      <c r="M48" s="63" t="str">
        <f>IF(M$47&lt;='5'!$B65,"X","")</f>
        <v/>
      </c>
      <c r="N48" s="63" t="str">
        <f>IF(N$47&lt;='5'!$B65,"X","")</f>
        <v/>
      </c>
    </row>
    <row r="49" spans="1:24" ht="15" hidden="1" x14ac:dyDescent="0.2">
      <c r="A49" s="70" t="str">
        <f t="shared" ref="A49:A56" si="5">IF(A28&lt;&gt;0,A28,"")</f>
        <v/>
      </c>
      <c r="B49" s="70"/>
      <c r="C49" s="63" t="str">
        <f>IF(C$47&lt;='5'!$B66,"X","")</f>
        <v/>
      </c>
      <c r="D49" s="63" t="str">
        <f>IF(D$47&lt;='5'!$B66,"X","")</f>
        <v/>
      </c>
      <c r="E49" s="63" t="str">
        <f>IF(E$47&lt;='5'!$B66,"X","")</f>
        <v/>
      </c>
      <c r="F49" s="63" t="str">
        <f>IF(F$47&lt;='5'!$B66,"X","")</f>
        <v/>
      </c>
      <c r="G49" s="63" t="str">
        <f>IF(G$47&lt;='5'!$B66,"X","")</f>
        <v/>
      </c>
      <c r="H49" s="63" t="str">
        <f>IF(H$47&lt;='5'!$B66,"X","")</f>
        <v/>
      </c>
      <c r="I49" s="63" t="str">
        <f>IF(I$47&lt;='5'!$B66,"X","")</f>
        <v/>
      </c>
      <c r="J49" s="63" t="str">
        <f>IF(J$47&lt;='5'!$B66,"X","")</f>
        <v/>
      </c>
      <c r="K49" s="63" t="str">
        <f>IF(K$47&lt;='5'!$B66,"X","")</f>
        <v/>
      </c>
      <c r="L49" s="63" t="str">
        <f>IF(L$47&lt;='5'!$B66,"X","")</f>
        <v/>
      </c>
      <c r="M49" s="63" t="str">
        <f>IF(M$47&lt;='5'!$B66,"X","")</f>
        <v/>
      </c>
      <c r="N49" s="63" t="str">
        <f>IF(N$47&lt;='5'!$B66,"X","")</f>
        <v/>
      </c>
    </row>
    <row r="50" spans="1:24" ht="15" hidden="1" x14ac:dyDescent="0.2">
      <c r="A50" s="70" t="str">
        <f t="shared" si="5"/>
        <v/>
      </c>
      <c r="B50" s="70"/>
      <c r="C50" s="63" t="str">
        <f>IF(C$47&lt;='5'!$B67,"X","")</f>
        <v/>
      </c>
      <c r="D50" s="63" t="str">
        <f>IF(D$47&lt;='5'!$B67,"X","")</f>
        <v/>
      </c>
      <c r="E50" s="63" t="str">
        <f>IF(E$47&lt;='5'!$B67,"X","")</f>
        <v/>
      </c>
      <c r="F50" s="63" t="str">
        <f>IF(F$47&lt;='5'!$B67,"X","")</f>
        <v/>
      </c>
      <c r="G50" s="63" t="str">
        <f>IF(G$47&lt;='5'!$B67,"X","")</f>
        <v/>
      </c>
      <c r="H50" s="63" t="str">
        <f>IF(H$47&lt;='5'!$B67,"X","")</f>
        <v/>
      </c>
      <c r="I50" s="63" t="str">
        <f>IF(I$47&lt;='5'!$B67,"X","")</f>
        <v/>
      </c>
      <c r="J50" s="63" t="str">
        <f>IF(J$47&lt;='5'!$B67,"X","")</f>
        <v/>
      </c>
      <c r="K50" s="63" t="str">
        <f>IF(K$47&lt;='5'!$B67,"X","")</f>
        <v/>
      </c>
      <c r="L50" s="63" t="str">
        <f>IF(L$47&lt;='5'!$B67,"X","")</f>
        <v/>
      </c>
      <c r="M50" s="63" t="str">
        <f>IF(M$47&lt;='5'!$B67,"X","")</f>
        <v/>
      </c>
      <c r="N50" s="63" t="str">
        <f>IF(N$47&lt;='5'!$B67,"X","")</f>
        <v/>
      </c>
    </row>
    <row r="51" spans="1:24" ht="15" hidden="1" x14ac:dyDescent="0.2">
      <c r="A51" s="70" t="str">
        <f t="shared" si="5"/>
        <v/>
      </c>
      <c r="B51" s="70"/>
      <c r="C51" s="63" t="str">
        <f>IF(C$47&lt;='5'!$B68,"X","")</f>
        <v/>
      </c>
      <c r="D51" s="63" t="str">
        <f>IF(D$47&lt;='5'!$B68,"X","")</f>
        <v/>
      </c>
      <c r="E51" s="63" t="str">
        <f>IF(E$47&lt;='5'!$B68,"X","")</f>
        <v/>
      </c>
      <c r="F51" s="63" t="str">
        <f>IF(F$47&lt;='5'!$B68,"X","")</f>
        <v/>
      </c>
      <c r="G51" s="63" t="str">
        <f>IF(G$47&lt;='5'!$B68,"X","")</f>
        <v/>
      </c>
      <c r="H51" s="63" t="str">
        <f>IF(H$47&lt;='5'!$B68,"X","")</f>
        <v/>
      </c>
      <c r="I51" s="63" t="str">
        <f>IF(I$47&lt;='5'!$B68,"X","")</f>
        <v/>
      </c>
      <c r="J51" s="63" t="str">
        <f>IF(J$47&lt;='5'!$B68,"X","")</f>
        <v/>
      </c>
      <c r="K51" s="63" t="str">
        <f>IF(K$47&lt;='5'!$B68,"X","")</f>
        <v/>
      </c>
      <c r="L51" s="63" t="str">
        <f>IF(L$47&lt;='5'!$B68,"X","")</f>
        <v/>
      </c>
      <c r="M51" s="63" t="str">
        <f>IF(M$47&lt;='5'!$B68,"X","")</f>
        <v/>
      </c>
      <c r="N51" s="63" t="str">
        <f>IF(N$47&lt;='5'!$B68,"X","")</f>
        <v/>
      </c>
    </row>
    <row r="52" spans="1:24" ht="15" hidden="1" x14ac:dyDescent="0.2">
      <c r="A52" s="70" t="str">
        <f t="shared" si="5"/>
        <v/>
      </c>
      <c r="B52" s="70"/>
      <c r="C52" s="63" t="str">
        <f>IF(C$47&lt;='5'!$B69,"X","")</f>
        <v/>
      </c>
      <c r="D52" s="63" t="str">
        <f>IF(D$47&lt;='5'!$B69,"X","")</f>
        <v/>
      </c>
      <c r="E52" s="63" t="str">
        <f>IF(E$47&lt;='5'!$B69,"X","")</f>
        <v/>
      </c>
      <c r="F52" s="63" t="str">
        <f>IF(F$47&lt;='5'!$B69,"X","")</f>
        <v/>
      </c>
      <c r="G52" s="63" t="str">
        <f>IF(G$47&lt;='5'!$B69,"X","")</f>
        <v/>
      </c>
      <c r="H52" s="63" t="str">
        <f>IF(H$47&lt;='5'!$B69,"X","")</f>
        <v/>
      </c>
      <c r="I52" s="63" t="str">
        <f>IF(I$47&lt;='5'!$B69,"X","")</f>
        <v/>
      </c>
      <c r="J52" s="63" t="str">
        <f>IF(J$47&lt;='5'!$B69,"X","")</f>
        <v/>
      </c>
      <c r="K52" s="63" t="str">
        <f>IF(K$47&lt;='5'!$B69,"X","")</f>
        <v/>
      </c>
      <c r="L52" s="63" t="str">
        <f>IF(L$47&lt;='5'!$B69,"X","")</f>
        <v/>
      </c>
      <c r="M52" s="63" t="str">
        <f>IF(M$47&lt;='5'!$B69,"X","")</f>
        <v/>
      </c>
      <c r="N52" s="63" t="str">
        <f>IF(N$47&lt;='5'!$B69,"X","")</f>
        <v/>
      </c>
    </row>
    <row r="53" spans="1:24" ht="15" hidden="1" x14ac:dyDescent="0.2">
      <c r="A53" s="70" t="str">
        <f t="shared" si="5"/>
        <v/>
      </c>
      <c r="B53" s="70"/>
      <c r="C53" s="63" t="str">
        <f>IF(C$47&lt;='5'!$B70,"X","")</f>
        <v/>
      </c>
      <c r="D53" s="63" t="str">
        <f>IF(D$47&lt;='5'!$B70,"X","")</f>
        <v/>
      </c>
      <c r="E53" s="63" t="str">
        <f>IF(E$47&lt;='5'!$B70,"X","")</f>
        <v/>
      </c>
      <c r="F53" s="63" t="str">
        <f>IF(F$47&lt;='5'!$B70,"X","")</f>
        <v/>
      </c>
      <c r="G53" s="63" t="str">
        <f>IF(G$47&lt;='5'!$B70,"X","")</f>
        <v/>
      </c>
      <c r="H53" s="63" t="str">
        <f>IF(H$47&lt;='5'!$B70,"X","")</f>
        <v/>
      </c>
      <c r="I53" s="63" t="str">
        <f>IF(I$47&lt;='5'!$B70,"X","")</f>
        <v/>
      </c>
      <c r="J53" s="63" t="str">
        <f>IF(J$47&lt;='5'!$B70,"X","")</f>
        <v/>
      </c>
      <c r="K53" s="63" t="str">
        <f>IF(K$47&lt;='5'!$B70,"X","")</f>
        <v/>
      </c>
      <c r="L53" s="63" t="str">
        <f>IF(L$47&lt;='5'!$B70,"X","")</f>
        <v/>
      </c>
      <c r="M53" s="63" t="str">
        <f>IF(M$47&lt;='5'!$B70,"X","")</f>
        <v/>
      </c>
      <c r="N53" s="63" t="str">
        <f>IF(N$47&lt;='5'!$B70,"X","")</f>
        <v/>
      </c>
    </row>
    <row r="54" spans="1:24" ht="15" hidden="1" x14ac:dyDescent="0.2">
      <c r="A54" s="70" t="str">
        <f t="shared" si="5"/>
        <v/>
      </c>
      <c r="B54" s="70"/>
      <c r="C54" s="63" t="str">
        <f>IF(C$47&lt;='5'!$B71,"X","")</f>
        <v/>
      </c>
      <c r="D54" s="63" t="str">
        <f>IF(D$47&lt;='5'!$B71,"X","")</f>
        <v/>
      </c>
      <c r="E54" s="63" t="str">
        <f>IF(E$47&lt;='5'!$B71,"X","")</f>
        <v/>
      </c>
      <c r="F54" s="63" t="str">
        <f>IF(F$47&lt;='5'!$B71,"X","")</f>
        <v/>
      </c>
      <c r="G54" s="63" t="str">
        <f>IF(G$47&lt;='5'!$B71,"X","")</f>
        <v/>
      </c>
      <c r="H54" s="63" t="str">
        <f>IF(H$47&lt;='5'!$B71,"X","")</f>
        <v/>
      </c>
      <c r="I54" s="63" t="str">
        <f>IF(I$47&lt;='5'!$B71,"X","")</f>
        <v/>
      </c>
      <c r="J54" s="63" t="str">
        <f>IF(J$47&lt;='5'!$B71,"X","")</f>
        <v/>
      </c>
      <c r="K54" s="63" t="str">
        <f>IF(K$47&lt;='5'!$B71,"X","")</f>
        <v/>
      </c>
      <c r="L54" s="63" t="str">
        <f>IF(L$47&lt;='5'!$B71,"X","")</f>
        <v/>
      </c>
      <c r="M54" s="63" t="str">
        <f>IF(M$47&lt;='5'!$B71,"X","")</f>
        <v/>
      </c>
      <c r="N54" s="63" t="str">
        <f>IF(N$47&lt;='5'!$B71,"X","")</f>
        <v/>
      </c>
    </row>
    <row r="55" spans="1:24" ht="15" hidden="1" x14ac:dyDescent="0.2">
      <c r="A55" s="70" t="str">
        <f t="shared" si="5"/>
        <v/>
      </c>
      <c r="B55" s="70"/>
      <c r="C55" s="63" t="str">
        <f>IF(C$47&lt;='5'!$B72,"X","")</f>
        <v/>
      </c>
      <c r="D55" s="63" t="str">
        <f>IF(D$47&lt;='5'!$B72,"X","")</f>
        <v/>
      </c>
      <c r="E55" s="63" t="str">
        <f>IF(E$47&lt;='5'!$B72,"X","")</f>
        <v/>
      </c>
      <c r="F55" s="63" t="str">
        <f>IF(F$47&lt;='5'!$B72,"X","")</f>
        <v/>
      </c>
      <c r="G55" s="63" t="str">
        <f>IF(G$47&lt;='5'!$B72,"X","")</f>
        <v/>
      </c>
      <c r="H55" s="63" t="str">
        <f>IF(H$47&lt;='5'!$B72,"X","")</f>
        <v/>
      </c>
      <c r="I55" s="63" t="str">
        <f>IF(I$47&lt;='5'!$B72,"X","")</f>
        <v/>
      </c>
      <c r="J55" s="63" t="str">
        <f>IF(J$47&lt;='5'!$B72,"X","")</f>
        <v/>
      </c>
      <c r="K55" s="63" t="str">
        <f>IF(K$47&lt;='5'!$B72,"X","")</f>
        <v/>
      </c>
      <c r="L55" s="63" t="str">
        <f>IF(L$47&lt;='5'!$B72,"X","")</f>
        <v/>
      </c>
      <c r="M55" s="63" t="str">
        <f>IF(M$47&lt;='5'!$B72,"X","")</f>
        <v/>
      </c>
      <c r="N55" s="63" t="str">
        <f>IF(N$47&lt;='5'!$B72,"X","")</f>
        <v/>
      </c>
    </row>
    <row r="56" spans="1:24" ht="15" hidden="1" x14ac:dyDescent="0.2">
      <c r="A56" s="70" t="str">
        <f t="shared" si="5"/>
        <v/>
      </c>
      <c r="B56" s="70"/>
      <c r="C56" s="63" t="str">
        <f>IF(C$47&lt;='5'!$B73,"X","")</f>
        <v/>
      </c>
      <c r="D56" s="63" t="str">
        <f>IF(D$47&lt;='5'!$B73,"X","")</f>
        <v/>
      </c>
      <c r="E56" s="63" t="str">
        <f>IF(E$47&lt;='5'!$B73,"X","")</f>
        <v/>
      </c>
      <c r="F56" s="63" t="str">
        <f>IF(F$47&lt;='5'!$B73,"X","")</f>
        <v/>
      </c>
      <c r="G56" s="63" t="str">
        <f>IF(G$47&lt;='5'!$B73,"X","")</f>
        <v/>
      </c>
      <c r="H56" s="63" t="str">
        <f>IF(H$47&lt;='5'!$B73,"X","")</f>
        <v/>
      </c>
      <c r="I56" s="63" t="str">
        <f>IF(I$47&lt;='5'!$B73,"X","")</f>
        <v/>
      </c>
      <c r="J56" s="63" t="str">
        <f>IF(J$47&lt;='5'!$B73,"X","")</f>
        <v/>
      </c>
      <c r="K56" s="63" t="str">
        <f>IF(K$47&lt;='5'!$B73,"X","")</f>
        <v/>
      </c>
      <c r="L56" s="63" t="str">
        <f>IF(L$47&lt;='5'!$B73,"X","")</f>
        <v/>
      </c>
      <c r="M56" s="63" t="str">
        <f>IF(M$47&lt;='5'!$B73,"X","")</f>
        <v/>
      </c>
      <c r="N56" s="63" t="str">
        <f>IF(N$47&lt;='5'!$B73,"X","")</f>
        <v/>
      </c>
    </row>
    <row r="57" spans="1:24" ht="15" hidden="1" x14ac:dyDescent="0.2">
      <c r="A57" s="70" t="str">
        <f>IF(A36&lt;&gt;0,A36,"")</f>
        <v/>
      </c>
      <c r="B57" s="70"/>
      <c r="C57" s="63" t="str">
        <f>IF(C$47&lt;='5'!$B74,"X","")</f>
        <v/>
      </c>
      <c r="D57" s="63" t="str">
        <f>IF(D$47&lt;='5'!$B74,"X","")</f>
        <v/>
      </c>
      <c r="E57" s="63" t="str">
        <f>IF(E$47&lt;='5'!$B74,"X","")</f>
        <v/>
      </c>
      <c r="F57" s="63" t="str">
        <f>IF(F$47&lt;='5'!$B74,"X","")</f>
        <v/>
      </c>
      <c r="G57" s="63" t="str">
        <f>IF(G$47&lt;='5'!$B74,"X","")</f>
        <v/>
      </c>
      <c r="H57" s="63" t="str">
        <f>IF(H$47&lt;='5'!$B74,"X","")</f>
        <v/>
      </c>
      <c r="I57" s="63" t="str">
        <f>IF(I$47&lt;='5'!$B74,"X","")</f>
        <v/>
      </c>
      <c r="J57" s="63" t="str">
        <f>IF(J$47&lt;='5'!$B74,"X","")</f>
        <v/>
      </c>
      <c r="K57" s="63" t="str">
        <f>IF(K$47&lt;='5'!$B74,"X","")</f>
        <v/>
      </c>
      <c r="L57" s="63" t="str">
        <f>IF(L$47&lt;='5'!$B74,"X","")</f>
        <v/>
      </c>
      <c r="M57" s="63" t="str">
        <f>IF(M$47&lt;='5'!$B74,"X","")</f>
        <v/>
      </c>
      <c r="N57" s="63" t="str">
        <f>IF(N$47&lt;='5'!$B74,"X","")</f>
        <v/>
      </c>
    </row>
    <row r="58" spans="1:24" x14ac:dyDescent="0.2">
      <c r="A58" s="65" t="str">
        <f>IF(A27&lt;&gt;0,A27,"")</f>
        <v/>
      </c>
      <c r="B58" s="73"/>
      <c r="C58" s="72"/>
      <c r="D58" s="72"/>
      <c r="E58" s="72"/>
      <c r="F58" s="72"/>
      <c r="G58" s="72"/>
      <c r="H58" s="72"/>
      <c r="I58" s="72"/>
      <c r="J58" s="72"/>
      <c r="K58" s="72"/>
      <c r="L58" s="72"/>
      <c r="M58" s="72"/>
      <c r="N58" s="72"/>
      <c r="P58" s="1">
        <f>'5'!K50</f>
        <v>0</v>
      </c>
      <c r="Q58" s="1">
        <f>'5'!L50</f>
        <v>0</v>
      </c>
      <c r="R58" s="1">
        <f>'5'!M50</f>
        <v>0</v>
      </c>
      <c r="S58" s="1">
        <f>'5'!N50</f>
        <v>100</v>
      </c>
      <c r="T58" s="1" t="str">
        <f>P27</f>
        <v>R</v>
      </c>
      <c r="U58" s="78">
        <v>0</v>
      </c>
      <c r="V58" s="78">
        <f>IF(T58="R",1-(S58-Q58)/(S58-P58),1-(S58-Q58)/(S58-P58))</f>
        <v>0</v>
      </c>
      <c r="W58" s="78">
        <f>IF(T58="R",1-(S58-R58)/(S58-P58),1-(S58-R58)/(S58-P58))</f>
        <v>0</v>
      </c>
      <c r="X58" s="78">
        <v>1</v>
      </c>
    </row>
    <row r="59" spans="1:24" x14ac:dyDescent="0.2">
      <c r="A59" s="65" t="str">
        <f t="shared" ref="A59:A67" si="6">IF(A28&lt;&gt;0,A28,"")</f>
        <v/>
      </c>
      <c r="B59" s="73"/>
      <c r="C59" s="72"/>
      <c r="D59" s="72"/>
      <c r="E59" s="72"/>
      <c r="F59" s="72"/>
      <c r="G59" s="72"/>
      <c r="H59" s="72"/>
      <c r="I59" s="72"/>
      <c r="J59" s="72"/>
      <c r="K59" s="72"/>
      <c r="L59" s="72"/>
      <c r="M59" s="72"/>
      <c r="N59" s="72"/>
      <c r="P59" s="1">
        <f>'5'!K51</f>
        <v>0</v>
      </c>
      <c r="Q59" s="1">
        <f>'5'!L51</f>
        <v>0</v>
      </c>
      <c r="R59" s="1">
        <f>'5'!M51</f>
        <v>0</v>
      </c>
      <c r="S59" s="1">
        <f>'5'!N51</f>
        <v>100</v>
      </c>
      <c r="T59" s="1" t="str">
        <f t="shared" ref="T59:T67" si="7">P28</f>
        <v>R</v>
      </c>
      <c r="U59" s="78">
        <v>0</v>
      </c>
      <c r="V59" s="78">
        <f t="shared" ref="V59:V68" si="8">IF(T59="R",1-(S59-Q59)/(S59-P59),1-(S59-Q59)/(S59-P59))</f>
        <v>0</v>
      </c>
      <c r="W59" s="78">
        <f t="shared" ref="W59:W68" si="9">IF(T59="R",1-(S59-R59)/(S59-P59),1-(S59-R59)/(S59-P59))</f>
        <v>0</v>
      </c>
      <c r="X59" s="78">
        <v>1</v>
      </c>
    </row>
    <row r="60" spans="1:24" x14ac:dyDescent="0.2">
      <c r="A60" s="65" t="str">
        <f t="shared" si="6"/>
        <v/>
      </c>
      <c r="B60" s="73"/>
      <c r="C60" s="72"/>
      <c r="D60" s="72"/>
      <c r="E60" s="72"/>
      <c r="F60" s="72"/>
      <c r="G60" s="72"/>
      <c r="H60" s="72"/>
      <c r="I60" s="72"/>
      <c r="J60" s="72"/>
      <c r="K60" s="72"/>
      <c r="L60" s="72"/>
      <c r="M60" s="72"/>
      <c r="N60" s="72"/>
      <c r="P60" s="1">
        <f>'5'!K52</f>
        <v>0</v>
      </c>
      <c r="Q60" s="1">
        <f>'5'!L52</f>
        <v>0</v>
      </c>
      <c r="R60" s="1">
        <f>'5'!M52</f>
        <v>0</v>
      </c>
      <c r="S60" s="1">
        <f>'5'!N52</f>
        <v>100</v>
      </c>
      <c r="T60" s="1" t="str">
        <f t="shared" si="7"/>
        <v>R</v>
      </c>
      <c r="U60" s="78">
        <v>0</v>
      </c>
      <c r="V60" s="78">
        <f t="shared" si="8"/>
        <v>0</v>
      </c>
      <c r="W60" s="78">
        <f t="shared" si="9"/>
        <v>0</v>
      </c>
      <c r="X60" s="78">
        <v>1</v>
      </c>
    </row>
    <row r="61" spans="1:24" x14ac:dyDescent="0.2">
      <c r="A61" s="65" t="str">
        <f t="shared" si="6"/>
        <v/>
      </c>
      <c r="B61" s="73"/>
      <c r="C61" s="72"/>
      <c r="D61" s="72"/>
      <c r="E61" s="72"/>
      <c r="F61" s="72"/>
      <c r="G61" s="72"/>
      <c r="H61" s="72"/>
      <c r="I61" s="72"/>
      <c r="J61" s="72"/>
      <c r="K61" s="72"/>
      <c r="L61" s="72"/>
      <c r="M61" s="72"/>
      <c r="N61" s="72"/>
      <c r="P61" s="1">
        <f>'5'!K53</f>
        <v>0</v>
      </c>
      <c r="Q61" s="1">
        <f>'5'!L53</f>
        <v>0</v>
      </c>
      <c r="R61" s="1">
        <f>'5'!M53</f>
        <v>0</v>
      </c>
      <c r="S61" s="1">
        <f>'5'!N53</f>
        <v>100</v>
      </c>
      <c r="T61" s="1" t="str">
        <f t="shared" si="7"/>
        <v>R</v>
      </c>
      <c r="U61" s="78">
        <v>0</v>
      </c>
      <c r="V61" s="78">
        <f t="shared" si="8"/>
        <v>0</v>
      </c>
      <c r="W61" s="78">
        <f t="shared" si="9"/>
        <v>0</v>
      </c>
      <c r="X61" s="78">
        <v>1</v>
      </c>
    </row>
    <row r="62" spans="1:24" x14ac:dyDescent="0.2">
      <c r="A62" s="65" t="str">
        <f t="shared" si="6"/>
        <v/>
      </c>
      <c r="B62" s="73"/>
      <c r="C62" s="72"/>
      <c r="D62" s="72"/>
      <c r="E62" s="72"/>
      <c r="F62" s="72"/>
      <c r="G62" s="72"/>
      <c r="H62" s="72"/>
      <c r="I62" s="72"/>
      <c r="J62" s="72"/>
      <c r="K62" s="72"/>
      <c r="L62" s="72"/>
      <c r="M62" s="72"/>
      <c r="N62" s="72"/>
      <c r="P62" s="1">
        <f>'5'!K54</f>
        <v>0</v>
      </c>
      <c r="Q62" s="1">
        <f>'5'!L54</f>
        <v>0</v>
      </c>
      <c r="R62" s="1">
        <f>'5'!M54</f>
        <v>0</v>
      </c>
      <c r="S62" s="1">
        <f>'5'!N54</f>
        <v>100</v>
      </c>
      <c r="T62" s="1" t="str">
        <f t="shared" si="7"/>
        <v>R</v>
      </c>
      <c r="U62" s="78">
        <v>0</v>
      </c>
      <c r="V62" s="78">
        <f t="shared" si="8"/>
        <v>0</v>
      </c>
      <c r="W62" s="78">
        <f t="shared" si="9"/>
        <v>0</v>
      </c>
      <c r="X62" s="78">
        <v>1</v>
      </c>
    </row>
    <row r="63" spans="1:24" x14ac:dyDescent="0.2">
      <c r="A63" s="65" t="str">
        <f t="shared" si="6"/>
        <v/>
      </c>
      <c r="B63" s="73"/>
      <c r="C63" s="72"/>
      <c r="D63" s="72"/>
      <c r="E63" s="72"/>
      <c r="F63" s="72"/>
      <c r="G63" s="72"/>
      <c r="H63" s="72"/>
      <c r="I63" s="72"/>
      <c r="J63" s="72"/>
      <c r="K63" s="72"/>
      <c r="L63" s="72"/>
      <c r="M63" s="72"/>
      <c r="N63" s="72"/>
      <c r="P63" s="1">
        <f>'5'!K55</f>
        <v>0</v>
      </c>
      <c r="Q63" s="1">
        <f>'5'!L55</f>
        <v>0</v>
      </c>
      <c r="R63" s="1">
        <f>'5'!M55</f>
        <v>0</v>
      </c>
      <c r="S63" s="1">
        <f>'5'!N55</f>
        <v>100</v>
      </c>
      <c r="T63" s="1" t="str">
        <f t="shared" si="7"/>
        <v>R</v>
      </c>
      <c r="U63" s="78">
        <v>0</v>
      </c>
      <c r="V63" s="78">
        <f t="shared" si="8"/>
        <v>0</v>
      </c>
      <c r="W63" s="78">
        <f t="shared" si="9"/>
        <v>0</v>
      </c>
      <c r="X63" s="78">
        <v>1</v>
      </c>
    </row>
    <row r="64" spans="1:24" x14ac:dyDescent="0.2">
      <c r="A64" s="65" t="str">
        <f t="shared" si="6"/>
        <v/>
      </c>
      <c r="B64" s="73"/>
      <c r="C64" s="72"/>
      <c r="D64" s="72"/>
      <c r="E64" s="72"/>
      <c r="F64" s="72"/>
      <c r="G64" s="72"/>
      <c r="H64" s="72"/>
      <c r="I64" s="72"/>
      <c r="J64" s="72"/>
      <c r="K64" s="72"/>
      <c r="L64" s="72"/>
      <c r="M64" s="72"/>
      <c r="N64" s="72"/>
      <c r="P64" s="1">
        <f>'5'!K56</f>
        <v>0</v>
      </c>
      <c r="Q64" s="1">
        <f>'5'!L56</f>
        <v>0</v>
      </c>
      <c r="R64" s="1">
        <f>'5'!M56</f>
        <v>0</v>
      </c>
      <c r="S64" s="1">
        <f>'5'!N56</f>
        <v>100</v>
      </c>
      <c r="T64" s="1" t="str">
        <f t="shared" si="7"/>
        <v>R</v>
      </c>
      <c r="U64" s="78">
        <v>0</v>
      </c>
      <c r="V64" s="78">
        <f t="shared" si="8"/>
        <v>0</v>
      </c>
      <c r="W64" s="78">
        <f t="shared" si="9"/>
        <v>0</v>
      </c>
      <c r="X64" s="78">
        <v>1</v>
      </c>
    </row>
    <row r="65" spans="1:24" x14ac:dyDescent="0.2">
      <c r="A65" s="65" t="str">
        <f t="shared" si="6"/>
        <v/>
      </c>
      <c r="B65" s="73"/>
      <c r="C65" s="72"/>
      <c r="D65" s="72"/>
      <c r="E65" s="72"/>
      <c r="F65" s="72"/>
      <c r="G65" s="72"/>
      <c r="H65" s="72"/>
      <c r="I65" s="72"/>
      <c r="J65" s="72"/>
      <c r="K65" s="72"/>
      <c r="L65" s="72"/>
      <c r="M65" s="72"/>
      <c r="N65" s="72"/>
      <c r="P65" s="1">
        <f>'5'!K57</f>
        <v>0</v>
      </c>
      <c r="Q65" s="1">
        <f>'5'!L57</f>
        <v>0</v>
      </c>
      <c r="R65" s="1">
        <f>'5'!M57</f>
        <v>0</v>
      </c>
      <c r="S65" s="1">
        <f>'5'!N57</f>
        <v>100</v>
      </c>
      <c r="T65" s="1" t="str">
        <f t="shared" si="7"/>
        <v>R</v>
      </c>
      <c r="U65" s="78">
        <v>0</v>
      </c>
      <c r="V65" s="78">
        <f t="shared" si="8"/>
        <v>0</v>
      </c>
      <c r="W65" s="78">
        <f t="shared" si="9"/>
        <v>0</v>
      </c>
      <c r="X65" s="78">
        <v>1</v>
      </c>
    </row>
    <row r="66" spans="1:24" x14ac:dyDescent="0.2">
      <c r="A66" s="65" t="str">
        <f t="shared" si="6"/>
        <v/>
      </c>
      <c r="B66" s="73"/>
      <c r="C66" s="72"/>
      <c r="D66" s="72"/>
      <c r="E66" s="72"/>
      <c r="F66" s="72"/>
      <c r="G66" s="72"/>
      <c r="H66" s="72"/>
      <c r="I66" s="72"/>
      <c r="J66" s="72"/>
      <c r="K66" s="72"/>
      <c r="L66" s="72"/>
      <c r="M66" s="72"/>
      <c r="N66" s="72"/>
      <c r="P66" s="1">
        <f>'5'!K58</f>
        <v>0</v>
      </c>
      <c r="Q66" s="1">
        <f>'5'!L58</f>
        <v>0</v>
      </c>
      <c r="R66" s="1">
        <f>'5'!M58</f>
        <v>0</v>
      </c>
      <c r="S66" s="1">
        <f>'5'!N58</f>
        <v>100</v>
      </c>
      <c r="T66" s="1" t="str">
        <f t="shared" si="7"/>
        <v>R</v>
      </c>
      <c r="U66" s="78">
        <v>0</v>
      </c>
      <c r="V66" s="78">
        <f t="shared" si="8"/>
        <v>0</v>
      </c>
      <c r="W66" s="78">
        <f t="shared" si="9"/>
        <v>0</v>
      </c>
      <c r="X66" s="78">
        <v>1</v>
      </c>
    </row>
    <row r="67" spans="1:24" x14ac:dyDescent="0.2">
      <c r="A67" s="65" t="str">
        <f t="shared" si="6"/>
        <v/>
      </c>
      <c r="B67" s="73"/>
      <c r="C67" s="72"/>
      <c r="D67" s="72"/>
      <c r="E67" s="72"/>
      <c r="F67" s="72"/>
      <c r="G67" s="72"/>
      <c r="H67" s="72"/>
      <c r="I67" s="72"/>
      <c r="J67" s="72"/>
      <c r="K67" s="72"/>
      <c r="L67" s="72"/>
      <c r="M67" s="72"/>
      <c r="N67" s="72"/>
      <c r="P67" s="1">
        <f>'5'!K59</f>
        <v>0</v>
      </c>
      <c r="Q67" s="1">
        <f>'5'!L59</f>
        <v>0</v>
      </c>
      <c r="R67" s="1">
        <f>'5'!M59</f>
        <v>0</v>
      </c>
      <c r="S67" s="1">
        <f>'5'!N59</f>
        <v>100</v>
      </c>
      <c r="T67" s="1" t="str">
        <f t="shared" si="7"/>
        <v>R</v>
      </c>
      <c r="U67" s="78">
        <v>0</v>
      </c>
      <c r="V67" s="78">
        <f t="shared" si="8"/>
        <v>0</v>
      </c>
      <c r="W67" s="78">
        <f t="shared" si="9"/>
        <v>0</v>
      </c>
      <c r="X67" s="78">
        <v>1</v>
      </c>
    </row>
    <row r="68" spans="1:24" ht="15" x14ac:dyDescent="0.2">
      <c r="A68" s="74" t="s">
        <v>228</v>
      </c>
      <c r="B68" s="75"/>
      <c r="C68" s="72"/>
      <c r="D68" s="72"/>
      <c r="E68" s="72"/>
      <c r="F68" s="72"/>
      <c r="G68" s="72"/>
      <c r="H68" s="72"/>
      <c r="I68" s="72"/>
      <c r="J68" s="72"/>
      <c r="K68" s="72"/>
      <c r="L68" s="72"/>
      <c r="M68" s="72"/>
      <c r="N68" s="72"/>
      <c r="P68" s="1">
        <f>'5'!K60</f>
        <v>0</v>
      </c>
      <c r="Q68" s="1">
        <f>100/3</f>
        <v>33.333333333333336</v>
      </c>
      <c r="R68" s="1">
        <f>200/3</f>
        <v>66.666666666666671</v>
      </c>
      <c r="S68" s="1">
        <v>100</v>
      </c>
      <c r="T68" s="1" t="s">
        <v>182</v>
      </c>
      <c r="U68" s="78">
        <v>0</v>
      </c>
      <c r="V68" s="78">
        <f t="shared" si="8"/>
        <v>0.33333333333333348</v>
      </c>
      <c r="W68" s="78">
        <f t="shared" si="9"/>
        <v>0.66666666666666674</v>
      </c>
      <c r="X68" s="78">
        <v>1</v>
      </c>
    </row>
    <row r="70" spans="1:24" ht="63" customHeight="1" x14ac:dyDescent="0.2">
      <c r="A70" s="108" t="s">
        <v>462</v>
      </c>
      <c r="B70" s="108"/>
      <c r="C70" s="108"/>
      <c r="D70" s="108"/>
      <c r="E70" s="108"/>
      <c r="F70" s="108"/>
      <c r="G70" s="108"/>
      <c r="H70" s="108"/>
      <c r="I70" s="108"/>
      <c r="J70" s="108"/>
      <c r="K70" s="108"/>
      <c r="L70" s="108"/>
      <c r="M70" s="108"/>
      <c r="N70" s="108"/>
    </row>
    <row r="101" spans="1:35" ht="41.25" customHeight="1" x14ac:dyDescent="0.2">
      <c r="A101" s="108" t="s">
        <v>463</v>
      </c>
      <c r="B101" s="108"/>
      <c r="C101" s="108"/>
      <c r="D101" s="108"/>
      <c r="E101" s="108"/>
      <c r="F101" s="108"/>
      <c r="G101" s="108"/>
      <c r="H101" s="108"/>
      <c r="I101" s="108"/>
      <c r="J101" s="108"/>
      <c r="K101" s="108"/>
      <c r="L101" s="108"/>
      <c r="M101" s="108"/>
      <c r="N101" s="108"/>
    </row>
    <row r="102" spans="1:35" x14ac:dyDescent="0.2">
      <c r="C102" s="113"/>
      <c r="D102" s="114"/>
      <c r="E102" s="114"/>
      <c r="F102" s="114"/>
      <c r="G102" s="114"/>
      <c r="H102" s="114"/>
      <c r="I102" s="114"/>
      <c r="J102" s="114"/>
      <c r="K102" s="114"/>
      <c r="L102" s="114"/>
      <c r="M102" s="114"/>
      <c r="N102" s="161"/>
    </row>
    <row r="103" spans="1:35" x14ac:dyDescent="0.2">
      <c r="C103" s="113"/>
      <c r="D103" s="114"/>
      <c r="E103" s="114"/>
      <c r="F103" s="114"/>
      <c r="G103" s="114"/>
      <c r="H103" s="114"/>
      <c r="I103" s="114"/>
      <c r="J103" s="114"/>
      <c r="K103" s="114"/>
      <c r="L103" s="114"/>
      <c r="M103" s="114"/>
      <c r="N103" s="161"/>
    </row>
    <row r="104" spans="1:35" x14ac:dyDescent="0.2">
      <c r="C104" s="113"/>
      <c r="D104" s="114"/>
      <c r="E104" s="114"/>
      <c r="F104" s="114"/>
      <c r="G104" s="114"/>
      <c r="H104" s="114"/>
      <c r="I104" s="114"/>
      <c r="J104" s="114"/>
      <c r="K104" s="114"/>
      <c r="L104" s="114"/>
      <c r="M104" s="114"/>
      <c r="N104" s="161"/>
    </row>
    <row r="105" spans="1:35" x14ac:dyDescent="0.2">
      <c r="C105" s="115"/>
      <c r="D105" s="116"/>
      <c r="E105" s="116"/>
      <c r="F105" s="116"/>
      <c r="G105" s="116"/>
      <c r="H105" s="116"/>
      <c r="I105" s="116"/>
      <c r="J105" s="116"/>
      <c r="K105" s="116"/>
      <c r="L105" s="116"/>
      <c r="M105" s="116"/>
      <c r="N105" s="162"/>
    </row>
    <row r="107" spans="1:35" x14ac:dyDescent="0.2">
      <c r="A107" s="107" t="s">
        <v>229</v>
      </c>
      <c r="B107" s="107"/>
      <c r="C107" s="107"/>
      <c r="D107" s="107"/>
      <c r="E107" s="107"/>
      <c r="F107" s="107"/>
      <c r="G107" s="107"/>
      <c r="H107" s="107"/>
      <c r="I107" s="107"/>
      <c r="J107" s="107"/>
      <c r="K107" s="107"/>
      <c r="L107" s="107"/>
      <c r="M107" s="107"/>
      <c r="N107" s="107"/>
    </row>
    <row r="108" spans="1:35" ht="187.5" customHeight="1" x14ac:dyDescent="0.2">
      <c r="A108" s="179" t="s">
        <v>464</v>
      </c>
      <c r="B108" s="179"/>
      <c r="C108" s="179"/>
      <c r="D108" s="179"/>
      <c r="E108" s="179"/>
      <c r="F108" s="179"/>
      <c r="G108" s="179"/>
      <c r="H108" s="179"/>
      <c r="I108" s="179"/>
      <c r="J108" s="179"/>
      <c r="K108" s="179"/>
      <c r="L108" s="179"/>
      <c r="M108" s="179"/>
      <c r="N108" s="179"/>
    </row>
    <row r="110" spans="1:35" ht="15" x14ac:dyDescent="0.25">
      <c r="A110" s="56" t="s">
        <v>230</v>
      </c>
      <c r="B110" s="56" t="s">
        <v>219</v>
      </c>
      <c r="C110" s="56" t="s">
        <v>231</v>
      </c>
      <c r="D110" s="176" t="s">
        <v>232</v>
      </c>
      <c r="E110" s="176"/>
      <c r="F110" s="176"/>
      <c r="G110" s="176"/>
      <c r="H110" s="176" t="s">
        <v>200</v>
      </c>
      <c r="I110" s="176"/>
      <c r="J110" s="176"/>
      <c r="K110" s="176"/>
      <c r="L110" s="260" t="s">
        <v>234</v>
      </c>
      <c r="M110" s="261"/>
      <c r="N110" s="56" t="s">
        <v>233</v>
      </c>
      <c r="Y110" s="1" t="s">
        <v>236</v>
      </c>
      <c r="Z110" s="1" t="s">
        <v>237</v>
      </c>
      <c r="AA110" s="1" t="s">
        <v>231</v>
      </c>
      <c r="AB110" s="1" t="s">
        <v>238</v>
      </c>
      <c r="AC110" s="1" t="s">
        <v>200</v>
      </c>
      <c r="AD110" s="1" t="s">
        <v>234</v>
      </c>
      <c r="AE110" s="1" t="s">
        <v>233</v>
      </c>
      <c r="AG110" s="84" t="s">
        <v>239</v>
      </c>
      <c r="AH110" t="s">
        <v>241</v>
      </c>
      <c r="AI110"/>
    </row>
    <row r="111" spans="1:35" ht="15" hidden="1" x14ac:dyDescent="0.25">
      <c r="A111" s="60">
        <v>0</v>
      </c>
      <c r="B111" s="60" t="str">
        <f>A27</f>
        <v/>
      </c>
      <c r="C111" s="60" t="str">
        <f>IF('4'!C$97&lt;&gt;0,'4'!C$97,"")</f>
        <v/>
      </c>
      <c r="D111" s="270" t="s">
        <v>235</v>
      </c>
      <c r="E111" s="270"/>
      <c r="F111" s="270"/>
      <c r="G111" s="270"/>
      <c r="H111" s="271" t="str">
        <f>IF(B111&lt;&gt;0,VLOOKUP(B111,A$26:F$36,2,FALSE),"")</f>
        <v/>
      </c>
      <c r="I111" s="271"/>
      <c r="J111" s="271"/>
      <c r="K111" s="271"/>
      <c r="L111" s="270" t="str">
        <f>IF(B111&lt;&gt;0,VLOOKUP(B111,A$26:F$36,6,FALSE),"")</f>
        <v/>
      </c>
      <c r="M111" s="270"/>
      <c r="N111" s="60">
        <f t="shared" ref="N111:N119" si="10">K27</f>
        <v>0</v>
      </c>
      <c r="Y111" s="1">
        <f>A111</f>
        <v>0</v>
      </c>
      <c r="Z111" s="1" t="str">
        <f>B111</f>
        <v/>
      </c>
      <c r="AA111" s="1" t="str">
        <f>C111</f>
        <v/>
      </c>
      <c r="AB111" s="1" t="str">
        <f>D111</f>
        <v>Početno stanje</v>
      </c>
      <c r="AC111" s="1" t="str">
        <f>H111</f>
        <v/>
      </c>
      <c r="AD111" s="1" t="str">
        <f>L111</f>
        <v/>
      </c>
      <c r="AE111" s="1">
        <f>N111</f>
        <v>0</v>
      </c>
      <c r="AG111" s="85">
        <v>0</v>
      </c>
      <c r="AH111">
        <v>0</v>
      </c>
      <c r="AI111"/>
    </row>
    <row r="112" spans="1:35" ht="15" hidden="1" x14ac:dyDescent="0.25">
      <c r="A112" s="60">
        <v>0</v>
      </c>
      <c r="B112" s="60" t="str">
        <f t="shared" ref="B112:B120" si="11">A28</f>
        <v/>
      </c>
      <c r="C112" s="60" t="str">
        <f>IF('4'!C$97&lt;&gt;0,'4'!C$97,"")</f>
        <v/>
      </c>
      <c r="D112" s="270" t="s">
        <v>235</v>
      </c>
      <c r="E112" s="270"/>
      <c r="F112" s="270"/>
      <c r="G112" s="270"/>
      <c r="H112" s="271" t="str">
        <f t="shared" ref="H112:H120" si="12">IF(B112&lt;&gt;0,VLOOKUP(B112,A$26:F$36,2,FALSE),"")</f>
        <v/>
      </c>
      <c r="I112" s="271"/>
      <c r="J112" s="271"/>
      <c r="K112" s="271"/>
      <c r="L112" s="270" t="str">
        <f t="shared" ref="L112:L170" si="13">IF(B112&lt;&gt;0,VLOOKUP(B112,A$26:F$36,6,FALSE),"")</f>
        <v/>
      </c>
      <c r="M112" s="270"/>
      <c r="N112" s="60">
        <f t="shared" si="10"/>
        <v>0</v>
      </c>
      <c r="Y112" s="1">
        <f t="shared" ref="Y112:Y170" si="14">A112</f>
        <v>0</v>
      </c>
      <c r="Z112" s="1" t="str">
        <f t="shared" ref="Z112:Z170" si="15">B112</f>
        <v/>
      </c>
      <c r="AA112" s="1" t="str">
        <f t="shared" ref="AA112:AA170" si="16">C112</f>
        <v/>
      </c>
      <c r="AB112" s="1" t="str">
        <f t="shared" ref="AB112:AB170" si="17">D112</f>
        <v>Početno stanje</v>
      </c>
      <c r="AC112" s="1" t="str">
        <f t="shared" ref="AC112:AC170" si="18">H112</f>
        <v/>
      </c>
      <c r="AD112" s="1" t="str">
        <f t="shared" ref="AD112:AD170" si="19">L112</f>
        <v/>
      </c>
      <c r="AE112" s="1">
        <f t="shared" ref="AE112:AE170" si="20">N112</f>
        <v>0</v>
      </c>
      <c r="AG112" s="85" t="s">
        <v>225</v>
      </c>
      <c r="AH112">
        <v>-4</v>
      </c>
      <c r="AI112"/>
    </row>
    <row r="113" spans="1:35" ht="15" hidden="1" x14ac:dyDescent="0.25">
      <c r="A113" s="60">
        <v>0</v>
      </c>
      <c r="B113" s="60" t="str">
        <f t="shared" si="11"/>
        <v/>
      </c>
      <c r="C113" s="60" t="str">
        <f>IF('4'!C$97&lt;&gt;0,'4'!C$97,"")</f>
        <v/>
      </c>
      <c r="D113" s="270" t="s">
        <v>235</v>
      </c>
      <c r="E113" s="270"/>
      <c r="F113" s="270"/>
      <c r="G113" s="270"/>
      <c r="H113" s="271" t="str">
        <f t="shared" si="12"/>
        <v/>
      </c>
      <c r="I113" s="271"/>
      <c r="J113" s="271"/>
      <c r="K113" s="271"/>
      <c r="L113" s="270" t="str">
        <f t="shared" si="13"/>
        <v/>
      </c>
      <c r="M113" s="270"/>
      <c r="N113" s="60">
        <f t="shared" si="10"/>
        <v>0</v>
      </c>
      <c r="Y113" s="1">
        <f t="shared" si="14"/>
        <v>0</v>
      </c>
      <c r="Z113" s="1" t="str">
        <f t="shared" si="15"/>
        <v/>
      </c>
      <c r="AA113" s="1" t="str">
        <f t="shared" si="16"/>
        <v/>
      </c>
      <c r="AB113" s="1" t="str">
        <f t="shared" si="17"/>
        <v>Početno stanje</v>
      </c>
      <c r="AC113" s="1" t="str">
        <f t="shared" si="18"/>
        <v/>
      </c>
      <c r="AD113" s="1" t="str">
        <f t="shared" si="19"/>
        <v/>
      </c>
      <c r="AE113" s="1">
        <f t="shared" si="20"/>
        <v>0</v>
      </c>
      <c r="AG113" s="85" t="s">
        <v>226</v>
      </c>
      <c r="AH113">
        <v>6994</v>
      </c>
      <c r="AI113"/>
    </row>
    <row r="114" spans="1:35" ht="15" hidden="1" x14ac:dyDescent="0.25">
      <c r="A114" s="60">
        <v>0</v>
      </c>
      <c r="B114" s="60" t="str">
        <f t="shared" si="11"/>
        <v/>
      </c>
      <c r="C114" s="60" t="str">
        <f>IF('4'!C$97&lt;&gt;0,'4'!C$97,"")</f>
        <v/>
      </c>
      <c r="D114" s="270" t="s">
        <v>235</v>
      </c>
      <c r="E114" s="270"/>
      <c r="F114" s="270"/>
      <c r="G114" s="270"/>
      <c r="H114" s="271" t="str">
        <f t="shared" si="12"/>
        <v/>
      </c>
      <c r="I114" s="271"/>
      <c r="J114" s="271"/>
      <c r="K114" s="271"/>
      <c r="L114" s="270" t="str">
        <f t="shared" si="13"/>
        <v/>
      </c>
      <c r="M114" s="270"/>
      <c r="N114" s="60">
        <f t="shared" si="10"/>
        <v>0</v>
      </c>
      <c r="Y114" s="1">
        <f t="shared" si="14"/>
        <v>0</v>
      </c>
      <c r="Z114" s="1" t="str">
        <f t="shared" si="15"/>
        <v/>
      </c>
      <c r="AA114" s="1" t="str">
        <f t="shared" si="16"/>
        <v/>
      </c>
      <c r="AB114" s="1" t="str">
        <f t="shared" si="17"/>
        <v>Početno stanje</v>
      </c>
      <c r="AC114" s="1" t="str">
        <f t="shared" si="18"/>
        <v/>
      </c>
      <c r="AD114" s="1" t="str">
        <f t="shared" si="19"/>
        <v/>
      </c>
      <c r="AE114" s="1">
        <f t="shared" si="20"/>
        <v>0</v>
      </c>
      <c r="AG114" s="85" t="s">
        <v>227</v>
      </c>
      <c r="AH114">
        <v>3</v>
      </c>
      <c r="AI114"/>
    </row>
    <row r="115" spans="1:35" ht="15" hidden="1" x14ac:dyDescent="0.25">
      <c r="A115" s="60">
        <v>0</v>
      </c>
      <c r="B115" s="60" t="str">
        <f t="shared" si="11"/>
        <v/>
      </c>
      <c r="C115" s="60" t="str">
        <f>IF('4'!C$97&lt;&gt;0,'4'!C$97,"")</f>
        <v/>
      </c>
      <c r="D115" s="270" t="s">
        <v>235</v>
      </c>
      <c r="E115" s="270"/>
      <c r="F115" s="270"/>
      <c r="G115" s="270"/>
      <c r="H115" s="271" t="str">
        <f t="shared" si="12"/>
        <v/>
      </c>
      <c r="I115" s="271"/>
      <c r="J115" s="271"/>
      <c r="K115" s="271"/>
      <c r="L115" s="270" t="str">
        <f t="shared" si="13"/>
        <v/>
      </c>
      <c r="M115" s="270"/>
      <c r="N115" s="60">
        <f t="shared" si="10"/>
        <v>0</v>
      </c>
      <c r="Y115" s="1">
        <f t="shared" si="14"/>
        <v>0</v>
      </c>
      <c r="Z115" s="1" t="str">
        <f t="shared" si="15"/>
        <v/>
      </c>
      <c r="AA115" s="1" t="str">
        <f t="shared" si="16"/>
        <v/>
      </c>
      <c r="AB115" s="1" t="str">
        <f t="shared" si="17"/>
        <v>Početno stanje</v>
      </c>
      <c r="AC115" s="1" t="str">
        <f t="shared" si="18"/>
        <v/>
      </c>
      <c r="AD115" s="1" t="str">
        <f t="shared" si="19"/>
        <v/>
      </c>
      <c r="AE115" s="1">
        <f t="shared" si="20"/>
        <v>0</v>
      </c>
      <c r="AG115" s="85" t="s">
        <v>272</v>
      </c>
      <c r="AH115">
        <v>62</v>
      </c>
      <c r="AI115"/>
    </row>
    <row r="116" spans="1:35" ht="15" hidden="1" x14ac:dyDescent="0.25">
      <c r="A116" s="60">
        <v>0</v>
      </c>
      <c r="B116" s="60" t="str">
        <f t="shared" si="11"/>
        <v/>
      </c>
      <c r="C116" s="60" t="str">
        <f>IF('4'!C$97&lt;&gt;0,'4'!C$97,"")</f>
        <v/>
      </c>
      <c r="D116" s="270" t="s">
        <v>235</v>
      </c>
      <c r="E116" s="270"/>
      <c r="F116" s="270"/>
      <c r="G116" s="270"/>
      <c r="H116" s="271" t="str">
        <f t="shared" si="12"/>
        <v/>
      </c>
      <c r="I116" s="271"/>
      <c r="J116" s="271"/>
      <c r="K116" s="271"/>
      <c r="L116" s="270" t="str">
        <f t="shared" si="13"/>
        <v/>
      </c>
      <c r="M116" s="270"/>
      <c r="N116" s="60">
        <f t="shared" si="10"/>
        <v>0</v>
      </c>
      <c r="Y116" s="1">
        <f t="shared" si="14"/>
        <v>0</v>
      </c>
      <c r="Z116" s="1" t="str">
        <f t="shared" si="15"/>
        <v/>
      </c>
      <c r="AA116" s="1" t="str">
        <f t="shared" si="16"/>
        <v/>
      </c>
      <c r="AB116" s="1" t="str">
        <f t="shared" si="17"/>
        <v>Početno stanje</v>
      </c>
      <c r="AC116" s="1" t="str">
        <f t="shared" si="18"/>
        <v/>
      </c>
      <c r="AD116" s="1" t="str">
        <f t="shared" si="19"/>
        <v/>
      </c>
      <c r="AE116" s="1">
        <f t="shared" si="20"/>
        <v>0</v>
      </c>
      <c r="AG116" s="85" t="s">
        <v>273</v>
      </c>
      <c r="AH116">
        <v>99</v>
      </c>
      <c r="AI116"/>
    </row>
    <row r="117" spans="1:35" ht="15" hidden="1" x14ac:dyDescent="0.25">
      <c r="A117" s="60">
        <v>0</v>
      </c>
      <c r="B117" s="60" t="str">
        <f t="shared" si="11"/>
        <v/>
      </c>
      <c r="C117" s="60" t="str">
        <f>IF('4'!C$97&lt;&gt;0,'4'!C$97,"")</f>
        <v/>
      </c>
      <c r="D117" s="270" t="s">
        <v>235</v>
      </c>
      <c r="E117" s="270"/>
      <c r="F117" s="270"/>
      <c r="G117" s="270"/>
      <c r="H117" s="271" t="str">
        <f t="shared" si="12"/>
        <v/>
      </c>
      <c r="I117" s="271"/>
      <c r="J117" s="271"/>
      <c r="K117" s="271"/>
      <c r="L117" s="270" t="str">
        <f t="shared" si="13"/>
        <v/>
      </c>
      <c r="M117" s="270"/>
      <c r="N117" s="60">
        <f t="shared" si="10"/>
        <v>0</v>
      </c>
      <c r="Y117" s="1">
        <f t="shared" si="14"/>
        <v>0</v>
      </c>
      <c r="Z117" s="1" t="str">
        <f t="shared" si="15"/>
        <v/>
      </c>
      <c r="AA117" s="1" t="str">
        <f t="shared" si="16"/>
        <v/>
      </c>
      <c r="AB117" s="1" t="str">
        <f t="shared" si="17"/>
        <v>Početno stanje</v>
      </c>
      <c r="AC117" s="1" t="str">
        <f t="shared" si="18"/>
        <v/>
      </c>
      <c r="AD117" s="1" t="str">
        <f t="shared" si="19"/>
        <v/>
      </c>
      <c r="AE117" s="1">
        <f t="shared" si="20"/>
        <v>0</v>
      </c>
      <c r="AG117" s="85" t="s">
        <v>274</v>
      </c>
      <c r="AH117">
        <v>-1</v>
      </c>
      <c r="AI117"/>
    </row>
    <row r="118" spans="1:35" ht="15" hidden="1" x14ac:dyDescent="0.25">
      <c r="A118" s="60">
        <v>0</v>
      </c>
      <c r="B118" s="60" t="str">
        <f t="shared" si="11"/>
        <v/>
      </c>
      <c r="C118" s="60" t="str">
        <f>IF('4'!C$97&lt;&gt;0,'4'!C$97,"")</f>
        <v/>
      </c>
      <c r="D118" s="270" t="s">
        <v>235</v>
      </c>
      <c r="E118" s="270"/>
      <c r="F118" s="270"/>
      <c r="G118" s="270"/>
      <c r="H118" s="271" t="str">
        <f t="shared" si="12"/>
        <v/>
      </c>
      <c r="I118" s="271"/>
      <c r="J118" s="271"/>
      <c r="K118" s="271"/>
      <c r="L118" s="270" t="str">
        <f t="shared" si="13"/>
        <v/>
      </c>
      <c r="M118" s="270"/>
      <c r="N118" s="60">
        <f t="shared" si="10"/>
        <v>0</v>
      </c>
      <c r="Y118" s="1">
        <f t="shared" si="14"/>
        <v>0</v>
      </c>
      <c r="Z118" s="1" t="str">
        <f t="shared" si="15"/>
        <v/>
      </c>
      <c r="AA118" s="1" t="str">
        <f t="shared" si="16"/>
        <v/>
      </c>
      <c r="AB118" s="1" t="str">
        <f t="shared" si="17"/>
        <v>Početno stanje</v>
      </c>
      <c r="AC118" s="1" t="str">
        <f t="shared" si="18"/>
        <v/>
      </c>
      <c r="AD118" s="1" t="str">
        <f t="shared" si="19"/>
        <v/>
      </c>
      <c r="AE118" s="1">
        <f t="shared" si="20"/>
        <v>0</v>
      </c>
      <c r="AG118" s="85" t="s">
        <v>275</v>
      </c>
      <c r="AH118">
        <v>3</v>
      </c>
      <c r="AI118"/>
    </row>
    <row r="119" spans="1:35" ht="15" hidden="1" x14ac:dyDescent="0.25">
      <c r="A119" s="60">
        <v>0</v>
      </c>
      <c r="B119" s="60" t="str">
        <f t="shared" si="11"/>
        <v/>
      </c>
      <c r="C119" s="60" t="str">
        <f>IF('4'!C$97&lt;&gt;0,'4'!C$97,"")</f>
        <v/>
      </c>
      <c r="D119" s="270" t="s">
        <v>235</v>
      </c>
      <c r="E119" s="270"/>
      <c r="F119" s="270"/>
      <c r="G119" s="270"/>
      <c r="H119" s="271" t="str">
        <f t="shared" si="12"/>
        <v/>
      </c>
      <c r="I119" s="271"/>
      <c r="J119" s="271"/>
      <c r="K119" s="271"/>
      <c r="L119" s="270" t="str">
        <f t="shared" si="13"/>
        <v/>
      </c>
      <c r="M119" s="270"/>
      <c r="N119" s="60">
        <f t="shared" si="10"/>
        <v>0</v>
      </c>
      <c r="Y119" s="1">
        <f t="shared" si="14"/>
        <v>0</v>
      </c>
      <c r="Z119" s="1" t="str">
        <f t="shared" si="15"/>
        <v/>
      </c>
      <c r="AA119" s="1" t="str">
        <f t="shared" si="16"/>
        <v/>
      </c>
      <c r="AB119" s="1" t="str">
        <f t="shared" si="17"/>
        <v>Početno stanje</v>
      </c>
      <c r="AC119" s="1" t="str">
        <f t="shared" si="18"/>
        <v/>
      </c>
      <c r="AD119" s="1" t="str">
        <f t="shared" si="19"/>
        <v/>
      </c>
      <c r="AE119" s="1">
        <f t="shared" si="20"/>
        <v>0</v>
      </c>
      <c r="AG119" s="85" t="s">
        <v>276</v>
      </c>
      <c r="AH119">
        <v>1</v>
      </c>
      <c r="AI119"/>
    </row>
    <row r="120" spans="1:35" ht="15" hidden="1" x14ac:dyDescent="0.25">
      <c r="A120" s="60">
        <v>0</v>
      </c>
      <c r="B120" s="60" t="str">
        <f t="shared" si="11"/>
        <v/>
      </c>
      <c r="C120" s="60" t="str">
        <f>IF('4'!C$97&lt;&gt;0,'4'!C$97,"")</f>
        <v/>
      </c>
      <c r="D120" s="270" t="s">
        <v>235</v>
      </c>
      <c r="E120" s="270"/>
      <c r="F120" s="270"/>
      <c r="G120" s="270"/>
      <c r="H120" s="271" t="str">
        <f t="shared" si="12"/>
        <v/>
      </c>
      <c r="I120" s="271"/>
      <c r="J120" s="271"/>
      <c r="K120" s="271"/>
      <c r="L120" s="270" t="str">
        <f t="shared" si="13"/>
        <v/>
      </c>
      <c r="M120" s="270"/>
      <c r="N120" s="60">
        <v>2</v>
      </c>
      <c r="Y120" s="1">
        <f t="shared" si="14"/>
        <v>0</v>
      </c>
      <c r="Z120" s="1" t="str">
        <f t="shared" si="15"/>
        <v/>
      </c>
      <c r="AA120" s="1" t="str">
        <f t="shared" si="16"/>
        <v/>
      </c>
      <c r="AB120" s="1" t="str">
        <f t="shared" si="17"/>
        <v>Početno stanje</v>
      </c>
      <c r="AC120" s="1" t="str">
        <f t="shared" si="18"/>
        <v/>
      </c>
      <c r="AD120" s="1" t="str">
        <f t="shared" si="19"/>
        <v/>
      </c>
      <c r="AE120" s="1">
        <f t="shared" si="20"/>
        <v>2</v>
      </c>
      <c r="AG120" s="85" t="s">
        <v>277</v>
      </c>
      <c r="AH120">
        <v>12</v>
      </c>
      <c r="AI120"/>
    </row>
    <row r="121" spans="1:35" ht="15" x14ac:dyDescent="0.25">
      <c r="A121" s="80">
        <v>1</v>
      </c>
      <c r="B121" s="79"/>
      <c r="C121" s="86"/>
      <c r="D121" s="274"/>
      <c r="E121" s="274"/>
      <c r="F121" s="274"/>
      <c r="G121" s="274"/>
      <c r="H121" s="272"/>
      <c r="I121" s="272"/>
      <c r="J121" s="272"/>
      <c r="K121" s="272"/>
      <c r="L121" s="273"/>
      <c r="M121" s="273"/>
      <c r="N121" s="79"/>
      <c r="Y121" s="1">
        <f t="shared" si="14"/>
        <v>1</v>
      </c>
      <c r="Z121" s="1">
        <f t="shared" si="15"/>
        <v>0</v>
      </c>
      <c r="AA121" s="1">
        <f t="shared" si="16"/>
        <v>0</v>
      </c>
      <c r="AB121" s="1">
        <f t="shared" si="17"/>
        <v>0</v>
      </c>
      <c r="AC121" s="1">
        <f t="shared" si="18"/>
        <v>0</v>
      </c>
      <c r="AD121" s="1">
        <f t="shared" si="19"/>
        <v>0</v>
      </c>
      <c r="AE121" s="1">
        <f t="shared" si="20"/>
        <v>0</v>
      </c>
      <c r="AG121" s="85" t="s">
        <v>278</v>
      </c>
      <c r="AH121">
        <v>2</v>
      </c>
      <c r="AI121"/>
    </row>
    <row r="122" spans="1:35" ht="15" x14ac:dyDescent="0.25">
      <c r="A122" s="80">
        <v>2</v>
      </c>
      <c r="B122" s="79"/>
      <c r="C122" s="86"/>
      <c r="D122" s="274"/>
      <c r="E122" s="274"/>
      <c r="F122" s="274"/>
      <c r="G122" s="274"/>
      <c r="H122" s="272"/>
      <c r="I122" s="272"/>
      <c r="J122" s="272"/>
      <c r="K122" s="272"/>
      <c r="L122" s="273"/>
      <c r="M122" s="273"/>
      <c r="N122" s="79"/>
      <c r="Y122" s="1">
        <f t="shared" si="14"/>
        <v>2</v>
      </c>
      <c r="Z122" s="1">
        <f t="shared" si="15"/>
        <v>0</v>
      </c>
      <c r="AA122" s="1">
        <f t="shared" si="16"/>
        <v>0</v>
      </c>
      <c r="AB122" s="1">
        <f t="shared" si="17"/>
        <v>0</v>
      </c>
      <c r="AC122" s="1">
        <f t="shared" si="18"/>
        <v>0</v>
      </c>
      <c r="AD122" s="1">
        <f t="shared" si="19"/>
        <v>0</v>
      </c>
      <c r="AE122" s="1">
        <f t="shared" si="20"/>
        <v>0</v>
      </c>
      <c r="AG122" s="85" t="s">
        <v>240</v>
      </c>
      <c r="AH122">
        <v>7171</v>
      </c>
      <c r="AI122"/>
    </row>
    <row r="123" spans="1:35" ht="15" x14ac:dyDescent="0.25">
      <c r="A123" s="80">
        <v>3</v>
      </c>
      <c r="B123" s="79"/>
      <c r="C123" s="79"/>
      <c r="D123" s="274"/>
      <c r="E123" s="274"/>
      <c r="F123" s="274"/>
      <c r="G123" s="274"/>
      <c r="H123" s="272"/>
      <c r="I123" s="272"/>
      <c r="J123" s="272"/>
      <c r="K123" s="272"/>
      <c r="L123" s="273"/>
      <c r="M123" s="273"/>
      <c r="N123" s="79"/>
      <c r="Y123" s="1">
        <f t="shared" si="14"/>
        <v>3</v>
      </c>
      <c r="Z123" s="1">
        <f t="shared" si="15"/>
        <v>0</v>
      </c>
      <c r="AA123" s="1">
        <f t="shared" si="16"/>
        <v>0</v>
      </c>
      <c r="AB123" s="1">
        <f t="shared" si="17"/>
        <v>0</v>
      </c>
      <c r="AC123" s="1">
        <f t="shared" si="18"/>
        <v>0</v>
      </c>
      <c r="AD123" s="1">
        <f t="shared" si="19"/>
        <v>0</v>
      </c>
      <c r="AE123" s="1">
        <f t="shared" si="20"/>
        <v>0</v>
      </c>
      <c r="AG123"/>
      <c r="AH123"/>
      <c r="AI123"/>
    </row>
    <row r="124" spans="1:35" ht="15" x14ac:dyDescent="0.25">
      <c r="A124" s="80">
        <v>4</v>
      </c>
      <c r="B124" s="79"/>
      <c r="C124" s="79"/>
      <c r="D124" s="274"/>
      <c r="E124" s="274"/>
      <c r="F124" s="274"/>
      <c r="G124" s="274"/>
      <c r="H124" s="272"/>
      <c r="I124" s="272"/>
      <c r="J124" s="272"/>
      <c r="K124" s="272"/>
      <c r="L124" s="273"/>
      <c r="M124" s="273"/>
      <c r="N124" s="79"/>
      <c r="Y124" s="1">
        <f t="shared" si="14"/>
        <v>4</v>
      </c>
      <c r="Z124" s="1">
        <f t="shared" si="15"/>
        <v>0</v>
      </c>
      <c r="AA124" s="1">
        <f t="shared" si="16"/>
        <v>0</v>
      </c>
      <c r="AB124" s="1">
        <f t="shared" si="17"/>
        <v>0</v>
      </c>
      <c r="AC124" s="1">
        <f t="shared" si="18"/>
        <v>0</v>
      </c>
      <c r="AD124" s="1">
        <f t="shared" si="19"/>
        <v>0</v>
      </c>
      <c r="AE124" s="1">
        <f t="shared" si="20"/>
        <v>0</v>
      </c>
      <c r="AG124"/>
      <c r="AH124"/>
      <c r="AI124"/>
    </row>
    <row r="125" spans="1:35" ht="15" x14ac:dyDescent="0.25">
      <c r="A125" s="80">
        <v>5</v>
      </c>
      <c r="B125" s="79"/>
      <c r="C125" s="79"/>
      <c r="D125" s="274"/>
      <c r="E125" s="274"/>
      <c r="F125" s="274"/>
      <c r="G125" s="274"/>
      <c r="H125" s="272"/>
      <c r="I125" s="272"/>
      <c r="J125" s="272"/>
      <c r="K125" s="272"/>
      <c r="L125" s="273"/>
      <c r="M125" s="273"/>
      <c r="N125" s="79"/>
      <c r="Y125" s="1">
        <f t="shared" si="14"/>
        <v>5</v>
      </c>
      <c r="Z125" s="1">
        <f t="shared" si="15"/>
        <v>0</v>
      </c>
      <c r="AA125" s="1">
        <f t="shared" si="16"/>
        <v>0</v>
      </c>
      <c r="AB125" s="1">
        <f t="shared" si="17"/>
        <v>0</v>
      </c>
      <c r="AC125" s="1">
        <f t="shared" si="18"/>
        <v>0</v>
      </c>
      <c r="AD125" s="1">
        <f t="shared" si="19"/>
        <v>0</v>
      </c>
      <c r="AE125" s="1">
        <f t="shared" si="20"/>
        <v>0</v>
      </c>
      <c r="AG125"/>
      <c r="AH125"/>
      <c r="AI125"/>
    </row>
    <row r="126" spans="1:35" ht="15" x14ac:dyDescent="0.25">
      <c r="A126" s="80">
        <v>6</v>
      </c>
      <c r="B126" s="79"/>
      <c r="C126" s="79"/>
      <c r="D126" s="274"/>
      <c r="E126" s="274"/>
      <c r="F126" s="274"/>
      <c r="G126" s="274"/>
      <c r="H126" s="272"/>
      <c r="I126" s="272"/>
      <c r="J126" s="272"/>
      <c r="K126" s="272"/>
      <c r="L126" s="273"/>
      <c r="M126" s="273"/>
      <c r="N126" s="79"/>
      <c r="Y126" s="1">
        <f t="shared" si="14"/>
        <v>6</v>
      </c>
      <c r="Z126" s="1">
        <f t="shared" si="15"/>
        <v>0</v>
      </c>
      <c r="AA126" s="1">
        <f t="shared" si="16"/>
        <v>0</v>
      </c>
      <c r="AB126" s="1">
        <f t="shared" si="17"/>
        <v>0</v>
      </c>
      <c r="AC126" s="1">
        <f t="shared" si="18"/>
        <v>0</v>
      </c>
      <c r="AD126" s="1">
        <f t="shared" si="19"/>
        <v>0</v>
      </c>
      <c r="AE126" s="1">
        <f t="shared" si="20"/>
        <v>0</v>
      </c>
      <c r="AG126"/>
      <c r="AH126"/>
      <c r="AI126"/>
    </row>
    <row r="127" spans="1:35" ht="15" x14ac:dyDescent="0.25">
      <c r="A127" s="80">
        <v>7</v>
      </c>
      <c r="B127" s="79"/>
      <c r="C127" s="79"/>
      <c r="D127" s="274"/>
      <c r="E127" s="274"/>
      <c r="F127" s="274"/>
      <c r="G127" s="274"/>
      <c r="H127" s="272"/>
      <c r="I127" s="272"/>
      <c r="J127" s="272"/>
      <c r="K127" s="272"/>
      <c r="L127" s="273"/>
      <c r="M127" s="273"/>
      <c r="N127" s="79"/>
      <c r="Y127" s="1">
        <f t="shared" si="14"/>
        <v>7</v>
      </c>
      <c r="Z127" s="1">
        <f t="shared" si="15"/>
        <v>0</v>
      </c>
      <c r="AA127" s="1">
        <f t="shared" si="16"/>
        <v>0</v>
      </c>
      <c r="AB127" s="1">
        <f t="shared" si="17"/>
        <v>0</v>
      </c>
      <c r="AC127" s="1">
        <f t="shared" si="18"/>
        <v>0</v>
      </c>
      <c r="AD127" s="1">
        <f t="shared" si="19"/>
        <v>0</v>
      </c>
      <c r="AE127" s="1">
        <f t="shared" si="20"/>
        <v>0</v>
      </c>
      <c r="AG127"/>
      <c r="AH127"/>
      <c r="AI127"/>
    </row>
    <row r="128" spans="1:35" x14ac:dyDescent="0.2">
      <c r="A128" s="80">
        <v>8</v>
      </c>
      <c r="B128" s="79"/>
      <c r="C128" s="79"/>
      <c r="D128" s="274"/>
      <c r="E128" s="274"/>
      <c r="F128" s="274"/>
      <c r="G128" s="274"/>
      <c r="H128" s="272"/>
      <c r="I128" s="272"/>
      <c r="J128" s="272"/>
      <c r="K128" s="272"/>
      <c r="L128" s="273"/>
      <c r="M128" s="273"/>
      <c r="N128" s="79"/>
      <c r="Y128" s="1">
        <f t="shared" si="14"/>
        <v>8</v>
      </c>
      <c r="Z128" s="1">
        <f t="shared" si="15"/>
        <v>0</v>
      </c>
      <c r="AA128" s="1">
        <f t="shared" si="16"/>
        <v>0</v>
      </c>
      <c r="AB128" s="1">
        <f t="shared" si="17"/>
        <v>0</v>
      </c>
      <c r="AC128" s="1">
        <f t="shared" si="18"/>
        <v>0</v>
      </c>
      <c r="AD128" s="1">
        <f t="shared" si="19"/>
        <v>0</v>
      </c>
      <c r="AE128" s="1">
        <f t="shared" si="20"/>
        <v>0</v>
      </c>
    </row>
    <row r="129" spans="1:31" x14ac:dyDescent="0.2">
      <c r="A129" s="80">
        <v>9</v>
      </c>
      <c r="B129" s="79"/>
      <c r="C129" s="79"/>
      <c r="D129" s="274"/>
      <c r="E129" s="274"/>
      <c r="F129" s="274"/>
      <c r="G129" s="274"/>
      <c r="H129" s="272"/>
      <c r="I129" s="272"/>
      <c r="J129" s="272"/>
      <c r="K129" s="272"/>
      <c r="L129" s="273"/>
      <c r="M129" s="273"/>
      <c r="N129" s="79"/>
      <c r="Y129" s="1">
        <f t="shared" si="14"/>
        <v>9</v>
      </c>
      <c r="Z129" s="1">
        <f t="shared" si="15"/>
        <v>0</v>
      </c>
      <c r="AA129" s="1">
        <f t="shared" si="16"/>
        <v>0</v>
      </c>
      <c r="AB129" s="1">
        <f t="shared" si="17"/>
        <v>0</v>
      </c>
      <c r="AC129" s="1">
        <f t="shared" si="18"/>
        <v>0</v>
      </c>
      <c r="AD129" s="1">
        <f t="shared" si="19"/>
        <v>0</v>
      </c>
      <c r="AE129" s="1">
        <f t="shared" si="20"/>
        <v>0</v>
      </c>
    </row>
    <row r="130" spans="1:31" x14ac:dyDescent="0.2">
      <c r="A130" s="80">
        <v>10</v>
      </c>
      <c r="B130" s="79"/>
      <c r="C130" s="79"/>
      <c r="D130" s="274"/>
      <c r="E130" s="274"/>
      <c r="F130" s="274"/>
      <c r="G130" s="274"/>
      <c r="H130" s="272"/>
      <c r="I130" s="272"/>
      <c r="J130" s="272"/>
      <c r="K130" s="272"/>
      <c r="L130" s="273"/>
      <c r="M130" s="273"/>
      <c r="N130" s="79"/>
      <c r="Y130" s="1">
        <f t="shared" si="14"/>
        <v>10</v>
      </c>
      <c r="Z130" s="1">
        <f t="shared" si="15"/>
        <v>0</v>
      </c>
      <c r="AA130" s="1">
        <f t="shared" si="16"/>
        <v>0</v>
      </c>
      <c r="AB130" s="1">
        <f t="shared" si="17"/>
        <v>0</v>
      </c>
      <c r="AC130" s="1">
        <f t="shared" si="18"/>
        <v>0</v>
      </c>
      <c r="AD130" s="1">
        <f t="shared" si="19"/>
        <v>0</v>
      </c>
      <c r="AE130" s="1">
        <f t="shared" si="20"/>
        <v>0</v>
      </c>
    </row>
    <row r="131" spans="1:31" x14ac:dyDescent="0.2">
      <c r="A131" s="80">
        <v>11</v>
      </c>
      <c r="B131" s="83"/>
      <c r="C131" s="83"/>
      <c r="D131" s="275"/>
      <c r="E131" s="275"/>
      <c r="F131" s="275"/>
      <c r="G131" s="275"/>
      <c r="H131" s="272"/>
      <c r="I131" s="272"/>
      <c r="J131" s="272"/>
      <c r="K131" s="272"/>
      <c r="L131" s="273"/>
      <c r="M131" s="273"/>
      <c r="N131" s="83"/>
      <c r="Y131" s="1">
        <f t="shared" si="14"/>
        <v>11</v>
      </c>
      <c r="Z131" s="1">
        <f t="shared" si="15"/>
        <v>0</v>
      </c>
      <c r="AA131" s="1">
        <f t="shared" si="16"/>
        <v>0</v>
      </c>
      <c r="AB131" s="1">
        <f t="shared" si="17"/>
        <v>0</v>
      </c>
      <c r="AC131" s="1">
        <f t="shared" si="18"/>
        <v>0</v>
      </c>
      <c r="AD131" s="1">
        <f t="shared" si="19"/>
        <v>0</v>
      </c>
      <c r="AE131" s="1">
        <f t="shared" si="20"/>
        <v>0</v>
      </c>
    </row>
    <row r="132" spans="1:31" x14ac:dyDescent="0.2">
      <c r="A132" s="80">
        <v>12</v>
      </c>
      <c r="B132" s="83"/>
      <c r="C132" s="83"/>
      <c r="D132" s="275"/>
      <c r="E132" s="275"/>
      <c r="F132" s="275"/>
      <c r="G132" s="275"/>
      <c r="H132" s="272" t="str">
        <f t="shared" ref="H132:H170" si="21">IF(B132&lt;&gt;0,VLOOKUP(B132,A$26:F$36,2,FALSE),"")</f>
        <v/>
      </c>
      <c r="I132" s="272"/>
      <c r="J132" s="272"/>
      <c r="K132" s="272"/>
      <c r="L132" s="273" t="str">
        <f t="shared" si="13"/>
        <v/>
      </c>
      <c r="M132" s="273"/>
      <c r="N132" s="83"/>
      <c r="Y132" s="1">
        <f t="shared" si="14"/>
        <v>12</v>
      </c>
      <c r="Z132" s="1">
        <f t="shared" si="15"/>
        <v>0</v>
      </c>
      <c r="AA132" s="1">
        <f t="shared" si="16"/>
        <v>0</v>
      </c>
      <c r="AB132" s="1">
        <f t="shared" si="17"/>
        <v>0</v>
      </c>
      <c r="AC132" s="1" t="str">
        <f t="shared" si="18"/>
        <v/>
      </c>
      <c r="AD132" s="1" t="str">
        <f t="shared" si="19"/>
        <v/>
      </c>
      <c r="AE132" s="1">
        <f t="shared" si="20"/>
        <v>0</v>
      </c>
    </row>
    <row r="133" spans="1:31" x14ac:dyDescent="0.2">
      <c r="A133" s="80">
        <v>13</v>
      </c>
      <c r="B133" s="83"/>
      <c r="C133" s="83"/>
      <c r="D133" s="275"/>
      <c r="E133" s="275"/>
      <c r="F133" s="275"/>
      <c r="G133" s="275"/>
      <c r="H133" s="272" t="str">
        <f t="shared" si="21"/>
        <v/>
      </c>
      <c r="I133" s="272"/>
      <c r="J133" s="272"/>
      <c r="K133" s="272"/>
      <c r="L133" s="273" t="str">
        <f t="shared" si="13"/>
        <v/>
      </c>
      <c r="M133" s="273"/>
      <c r="N133" s="83"/>
      <c r="Y133" s="1">
        <f t="shared" si="14"/>
        <v>13</v>
      </c>
      <c r="Z133" s="1">
        <f t="shared" si="15"/>
        <v>0</v>
      </c>
      <c r="AA133" s="1">
        <f t="shared" si="16"/>
        <v>0</v>
      </c>
      <c r="AB133" s="1">
        <f t="shared" si="17"/>
        <v>0</v>
      </c>
      <c r="AC133" s="1" t="str">
        <f t="shared" si="18"/>
        <v/>
      </c>
      <c r="AD133" s="1" t="str">
        <f t="shared" si="19"/>
        <v/>
      </c>
      <c r="AE133" s="1">
        <f t="shared" si="20"/>
        <v>0</v>
      </c>
    </row>
    <row r="134" spans="1:31" x14ac:dyDescent="0.2">
      <c r="A134" s="80">
        <v>14</v>
      </c>
      <c r="B134" s="83"/>
      <c r="C134" s="83"/>
      <c r="D134" s="275"/>
      <c r="E134" s="275"/>
      <c r="F134" s="275"/>
      <c r="G134" s="275"/>
      <c r="H134" s="272" t="str">
        <f t="shared" si="21"/>
        <v/>
      </c>
      <c r="I134" s="272"/>
      <c r="J134" s="272"/>
      <c r="K134" s="272"/>
      <c r="L134" s="273" t="str">
        <f t="shared" si="13"/>
        <v/>
      </c>
      <c r="M134" s="273"/>
      <c r="N134" s="83"/>
      <c r="Y134" s="1">
        <f t="shared" si="14"/>
        <v>14</v>
      </c>
      <c r="Z134" s="1">
        <f t="shared" si="15"/>
        <v>0</v>
      </c>
      <c r="AA134" s="1">
        <f t="shared" si="16"/>
        <v>0</v>
      </c>
      <c r="AB134" s="1">
        <f t="shared" si="17"/>
        <v>0</v>
      </c>
      <c r="AC134" s="1" t="str">
        <f t="shared" si="18"/>
        <v/>
      </c>
      <c r="AD134" s="1" t="str">
        <f t="shared" si="19"/>
        <v/>
      </c>
      <c r="AE134" s="1">
        <f t="shared" si="20"/>
        <v>0</v>
      </c>
    </row>
    <row r="135" spans="1:31" x14ac:dyDescent="0.2">
      <c r="A135" s="80">
        <v>15</v>
      </c>
      <c r="B135" s="83"/>
      <c r="C135" s="83"/>
      <c r="D135" s="275"/>
      <c r="E135" s="275"/>
      <c r="F135" s="275"/>
      <c r="G135" s="275"/>
      <c r="H135" s="272" t="str">
        <f t="shared" si="21"/>
        <v/>
      </c>
      <c r="I135" s="272"/>
      <c r="J135" s="272"/>
      <c r="K135" s="272"/>
      <c r="L135" s="273" t="str">
        <f t="shared" si="13"/>
        <v/>
      </c>
      <c r="M135" s="273"/>
      <c r="N135" s="83"/>
      <c r="Y135" s="1">
        <f t="shared" si="14"/>
        <v>15</v>
      </c>
      <c r="Z135" s="1">
        <f t="shared" si="15"/>
        <v>0</v>
      </c>
      <c r="AA135" s="1">
        <f t="shared" si="16"/>
        <v>0</v>
      </c>
      <c r="AB135" s="1">
        <f t="shared" si="17"/>
        <v>0</v>
      </c>
      <c r="AC135" s="1" t="str">
        <f t="shared" si="18"/>
        <v/>
      </c>
      <c r="AD135" s="1" t="str">
        <f t="shared" si="19"/>
        <v/>
      </c>
      <c r="AE135" s="1">
        <f t="shared" si="20"/>
        <v>0</v>
      </c>
    </row>
    <row r="136" spans="1:31" x14ac:dyDescent="0.2">
      <c r="A136" s="80">
        <v>16</v>
      </c>
      <c r="B136" s="83"/>
      <c r="C136" s="83"/>
      <c r="D136" s="275"/>
      <c r="E136" s="275"/>
      <c r="F136" s="275"/>
      <c r="G136" s="275"/>
      <c r="H136" s="272" t="str">
        <f t="shared" si="21"/>
        <v/>
      </c>
      <c r="I136" s="272"/>
      <c r="J136" s="272"/>
      <c r="K136" s="272"/>
      <c r="L136" s="273" t="str">
        <f t="shared" si="13"/>
        <v/>
      </c>
      <c r="M136" s="273"/>
      <c r="N136" s="83"/>
      <c r="Y136" s="1">
        <f t="shared" si="14"/>
        <v>16</v>
      </c>
      <c r="Z136" s="1">
        <f t="shared" si="15"/>
        <v>0</v>
      </c>
      <c r="AA136" s="1">
        <f t="shared" si="16"/>
        <v>0</v>
      </c>
      <c r="AB136" s="1">
        <f t="shared" si="17"/>
        <v>0</v>
      </c>
      <c r="AC136" s="1" t="str">
        <f t="shared" si="18"/>
        <v/>
      </c>
      <c r="AD136" s="1" t="str">
        <f t="shared" si="19"/>
        <v/>
      </c>
      <c r="AE136" s="1">
        <f t="shared" si="20"/>
        <v>0</v>
      </c>
    </row>
    <row r="137" spans="1:31" x14ac:dyDescent="0.2">
      <c r="A137" s="80">
        <v>17</v>
      </c>
      <c r="B137" s="83"/>
      <c r="C137" s="83"/>
      <c r="D137" s="275"/>
      <c r="E137" s="275"/>
      <c r="F137" s="275"/>
      <c r="G137" s="275"/>
      <c r="H137" s="272" t="str">
        <f t="shared" si="21"/>
        <v/>
      </c>
      <c r="I137" s="272"/>
      <c r="J137" s="272"/>
      <c r="K137" s="272"/>
      <c r="L137" s="273" t="str">
        <f t="shared" si="13"/>
        <v/>
      </c>
      <c r="M137" s="273"/>
      <c r="N137" s="83"/>
      <c r="Y137" s="1">
        <f t="shared" si="14"/>
        <v>17</v>
      </c>
      <c r="Z137" s="1">
        <f t="shared" si="15"/>
        <v>0</v>
      </c>
      <c r="AA137" s="1">
        <f t="shared" si="16"/>
        <v>0</v>
      </c>
      <c r="AB137" s="1">
        <f t="shared" si="17"/>
        <v>0</v>
      </c>
      <c r="AC137" s="1" t="str">
        <f t="shared" si="18"/>
        <v/>
      </c>
      <c r="AD137" s="1" t="str">
        <f t="shared" si="19"/>
        <v/>
      </c>
      <c r="AE137" s="1">
        <f t="shared" si="20"/>
        <v>0</v>
      </c>
    </row>
    <row r="138" spans="1:31" x14ac:dyDescent="0.2">
      <c r="A138" s="80">
        <v>18</v>
      </c>
      <c r="B138" s="83"/>
      <c r="C138" s="83"/>
      <c r="D138" s="275"/>
      <c r="E138" s="275"/>
      <c r="F138" s="275"/>
      <c r="G138" s="275"/>
      <c r="H138" s="272" t="str">
        <f t="shared" si="21"/>
        <v/>
      </c>
      <c r="I138" s="272"/>
      <c r="J138" s="272"/>
      <c r="K138" s="272"/>
      <c r="L138" s="273" t="str">
        <f t="shared" si="13"/>
        <v/>
      </c>
      <c r="M138" s="273"/>
      <c r="N138" s="83"/>
      <c r="Y138" s="1">
        <f t="shared" si="14"/>
        <v>18</v>
      </c>
      <c r="Z138" s="1">
        <f t="shared" si="15"/>
        <v>0</v>
      </c>
      <c r="AA138" s="1">
        <f t="shared" si="16"/>
        <v>0</v>
      </c>
      <c r="AB138" s="1">
        <f t="shared" si="17"/>
        <v>0</v>
      </c>
      <c r="AC138" s="1" t="str">
        <f t="shared" si="18"/>
        <v/>
      </c>
      <c r="AD138" s="1" t="str">
        <f t="shared" si="19"/>
        <v/>
      </c>
      <c r="AE138" s="1">
        <f t="shared" si="20"/>
        <v>0</v>
      </c>
    </row>
    <row r="139" spans="1:31" x14ac:dyDescent="0.2">
      <c r="A139" s="80">
        <v>19</v>
      </c>
      <c r="B139" s="83"/>
      <c r="C139" s="83"/>
      <c r="D139" s="275"/>
      <c r="E139" s="275"/>
      <c r="F139" s="275"/>
      <c r="G139" s="275"/>
      <c r="H139" s="272" t="str">
        <f t="shared" si="21"/>
        <v/>
      </c>
      <c r="I139" s="272"/>
      <c r="J139" s="272"/>
      <c r="K139" s="272"/>
      <c r="L139" s="273" t="str">
        <f t="shared" si="13"/>
        <v/>
      </c>
      <c r="M139" s="273"/>
      <c r="N139" s="83"/>
      <c r="Y139" s="1">
        <f t="shared" si="14"/>
        <v>19</v>
      </c>
      <c r="Z139" s="1">
        <f t="shared" si="15"/>
        <v>0</v>
      </c>
      <c r="AA139" s="1">
        <f t="shared" si="16"/>
        <v>0</v>
      </c>
      <c r="AB139" s="1">
        <f t="shared" si="17"/>
        <v>0</v>
      </c>
      <c r="AC139" s="1" t="str">
        <f t="shared" si="18"/>
        <v/>
      </c>
      <c r="AD139" s="1" t="str">
        <f t="shared" si="19"/>
        <v/>
      </c>
      <c r="AE139" s="1">
        <f t="shared" si="20"/>
        <v>0</v>
      </c>
    </row>
    <row r="140" spans="1:31" x14ac:dyDescent="0.2">
      <c r="A140" s="80">
        <v>20</v>
      </c>
      <c r="B140" s="83"/>
      <c r="C140" s="83"/>
      <c r="D140" s="275"/>
      <c r="E140" s="275"/>
      <c r="F140" s="275"/>
      <c r="G140" s="275"/>
      <c r="H140" s="272" t="str">
        <f t="shared" si="21"/>
        <v/>
      </c>
      <c r="I140" s="272"/>
      <c r="J140" s="272"/>
      <c r="K140" s="272"/>
      <c r="L140" s="273" t="str">
        <f t="shared" si="13"/>
        <v/>
      </c>
      <c r="M140" s="273"/>
      <c r="N140" s="83"/>
      <c r="Y140" s="1">
        <f t="shared" si="14"/>
        <v>20</v>
      </c>
      <c r="Z140" s="1">
        <f t="shared" si="15"/>
        <v>0</v>
      </c>
      <c r="AA140" s="1">
        <f t="shared" si="16"/>
        <v>0</v>
      </c>
      <c r="AB140" s="1">
        <f t="shared" si="17"/>
        <v>0</v>
      </c>
      <c r="AC140" s="1" t="str">
        <f t="shared" si="18"/>
        <v/>
      </c>
      <c r="AD140" s="1" t="str">
        <f t="shared" si="19"/>
        <v/>
      </c>
      <c r="AE140" s="1">
        <f t="shared" si="20"/>
        <v>0</v>
      </c>
    </row>
    <row r="141" spans="1:31" x14ac:dyDescent="0.2">
      <c r="A141" s="80">
        <v>21</v>
      </c>
      <c r="B141" s="82"/>
      <c r="C141" s="82"/>
      <c r="D141" s="276"/>
      <c r="E141" s="276"/>
      <c r="F141" s="276"/>
      <c r="G141" s="276"/>
      <c r="H141" s="272" t="str">
        <f t="shared" si="21"/>
        <v/>
      </c>
      <c r="I141" s="272"/>
      <c r="J141" s="272"/>
      <c r="K141" s="272"/>
      <c r="L141" s="273" t="str">
        <f t="shared" si="13"/>
        <v/>
      </c>
      <c r="M141" s="273"/>
      <c r="N141" s="82"/>
      <c r="Y141" s="1">
        <f t="shared" si="14"/>
        <v>21</v>
      </c>
      <c r="Z141" s="1">
        <f t="shared" si="15"/>
        <v>0</v>
      </c>
      <c r="AA141" s="1">
        <f t="shared" si="16"/>
        <v>0</v>
      </c>
      <c r="AB141" s="1">
        <f t="shared" si="17"/>
        <v>0</v>
      </c>
      <c r="AC141" s="1" t="str">
        <f t="shared" si="18"/>
        <v/>
      </c>
      <c r="AD141" s="1" t="str">
        <f t="shared" si="19"/>
        <v/>
      </c>
      <c r="AE141" s="1">
        <f t="shared" si="20"/>
        <v>0</v>
      </c>
    </row>
    <row r="142" spans="1:31" x14ac:dyDescent="0.2">
      <c r="A142" s="80">
        <v>22</v>
      </c>
      <c r="B142" s="82"/>
      <c r="C142" s="82"/>
      <c r="D142" s="276"/>
      <c r="E142" s="276"/>
      <c r="F142" s="276"/>
      <c r="G142" s="276"/>
      <c r="H142" s="272" t="str">
        <f t="shared" si="21"/>
        <v/>
      </c>
      <c r="I142" s="272"/>
      <c r="J142" s="272"/>
      <c r="K142" s="272"/>
      <c r="L142" s="273" t="str">
        <f t="shared" si="13"/>
        <v/>
      </c>
      <c r="M142" s="273"/>
      <c r="N142" s="82"/>
      <c r="Y142" s="1">
        <f t="shared" si="14"/>
        <v>22</v>
      </c>
      <c r="Z142" s="1">
        <f t="shared" si="15"/>
        <v>0</v>
      </c>
      <c r="AA142" s="1">
        <f t="shared" si="16"/>
        <v>0</v>
      </c>
      <c r="AB142" s="1">
        <f t="shared" si="17"/>
        <v>0</v>
      </c>
      <c r="AC142" s="1" t="str">
        <f t="shared" si="18"/>
        <v/>
      </c>
      <c r="AD142" s="1" t="str">
        <f t="shared" si="19"/>
        <v/>
      </c>
      <c r="AE142" s="1">
        <f t="shared" si="20"/>
        <v>0</v>
      </c>
    </row>
    <row r="143" spans="1:31" x14ac:dyDescent="0.2">
      <c r="A143" s="80">
        <v>23</v>
      </c>
      <c r="B143" s="82"/>
      <c r="C143" s="82"/>
      <c r="D143" s="276"/>
      <c r="E143" s="276"/>
      <c r="F143" s="276"/>
      <c r="G143" s="276"/>
      <c r="H143" s="272" t="str">
        <f t="shared" si="21"/>
        <v/>
      </c>
      <c r="I143" s="272"/>
      <c r="J143" s="272"/>
      <c r="K143" s="272"/>
      <c r="L143" s="273" t="str">
        <f t="shared" si="13"/>
        <v/>
      </c>
      <c r="M143" s="273"/>
      <c r="N143" s="82"/>
      <c r="Y143" s="1">
        <f t="shared" si="14"/>
        <v>23</v>
      </c>
      <c r="Z143" s="1">
        <f t="shared" si="15"/>
        <v>0</v>
      </c>
      <c r="AA143" s="1">
        <f t="shared" si="16"/>
        <v>0</v>
      </c>
      <c r="AB143" s="1">
        <f t="shared" si="17"/>
        <v>0</v>
      </c>
      <c r="AC143" s="1" t="str">
        <f t="shared" si="18"/>
        <v/>
      </c>
      <c r="AD143" s="1" t="str">
        <f t="shared" si="19"/>
        <v/>
      </c>
      <c r="AE143" s="1">
        <f t="shared" si="20"/>
        <v>0</v>
      </c>
    </row>
    <row r="144" spans="1:31" x14ac:dyDescent="0.2">
      <c r="A144" s="80">
        <v>24</v>
      </c>
      <c r="B144" s="82"/>
      <c r="C144" s="82"/>
      <c r="D144" s="276"/>
      <c r="E144" s="276"/>
      <c r="F144" s="276"/>
      <c r="G144" s="276"/>
      <c r="H144" s="272" t="str">
        <f t="shared" si="21"/>
        <v/>
      </c>
      <c r="I144" s="272"/>
      <c r="J144" s="272"/>
      <c r="K144" s="272"/>
      <c r="L144" s="273" t="str">
        <f t="shared" si="13"/>
        <v/>
      </c>
      <c r="M144" s="273"/>
      <c r="N144" s="82"/>
      <c r="Y144" s="1">
        <f t="shared" si="14"/>
        <v>24</v>
      </c>
      <c r="Z144" s="1">
        <f t="shared" si="15"/>
        <v>0</v>
      </c>
      <c r="AA144" s="1">
        <f t="shared" si="16"/>
        <v>0</v>
      </c>
      <c r="AB144" s="1">
        <f t="shared" si="17"/>
        <v>0</v>
      </c>
      <c r="AC144" s="1" t="str">
        <f t="shared" si="18"/>
        <v/>
      </c>
      <c r="AD144" s="1" t="str">
        <f t="shared" si="19"/>
        <v/>
      </c>
      <c r="AE144" s="1">
        <f t="shared" si="20"/>
        <v>0</v>
      </c>
    </row>
    <row r="145" spans="1:31" x14ac:dyDescent="0.2">
      <c r="A145" s="80">
        <v>25</v>
      </c>
      <c r="B145" s="82"/>
      <c r="C145" s="82"/>
      <c r="D145" s="276"/>
      <c r="E145" s="276"/>
      <c r="F145" s="276"/>
      <c r="G145" s="276"/>
      <c r="H145" s="272" t="str">
        <f t="shared" si="21"/>
        <v/>
      </c>
      <c r="I145" s="272"/>
      <c r="J145" s="272"/>
      <c r="K145" s="272"/>
      <c r="L145" s="273" t="str">
        <f t="shared" si="13"/>
        <v/>
      </c>
      <c r="M145" s="273"/>
      <c r="N145" s="82"/>
      <c r="Y145" s="1">
        <f t="shared" si="14"/>
        <v>25</v>
      </c>
      <c r="Z145" s="1">
        <f t="shared" si="15"/>
        <v>0</v>
      </c>
      <c r="AA145" s="1">
        <f t="shared" si="16"/>
        <v>0</v>
      </c>
      <c r="AB145" s="1">
        <f t="shared" si="17"/>
        <v>0</v>
      </c>
      <c r="AC145" s="1" t="str">
        <f t="shared" si="18"/>
        <v/>
      </c>
      <c r="AD145" s="1" t="str">
        <f t="shared" si="19"/>
        <v/>
      </c>
      <c r="AE145" s="1">
        <f t="shared" si="20"/>
        <v>0</v>
      </c>
    </row>
    <row r="146" spans="1:31" x14ac:dyDescent="0.2">
      <c r="A146" s="80">
        <v>26</v>
      </c>
      <c r="B146" s="82"/>
      <c r="C146" s="82"/>
      <c r="D146" s="276"/>
      <c r="E146" s="276"/>
      <c r="F146" s="276"/>
      <c r="G146" s="276"/>
      <c r="H146" s="272" t="str">
        <f t="shared" si="21"/>
        <v/>
      </c>
      <c r="I146" s="272"/>
      <c r="J146" s="272"/>
      <c r="K146" s="272"/>
      <c r="L146" s="273" t="str">
        <f t="shared" si="13"/>
        <v/>
      </c>
      <c r="M146" s="273"/>
      <c r="N146" s="82"/>
      <c r="Y146" s="1">
        <f t="shared" si="14"/>
        <v>26</v>
      </c>
      <c r="Z146" s="1">
        <f t="shared" si="15"/>
        <v>0</v>
      </c>
      <c r="AA146" s="1">
        <f t="shared" si="16"/>
        <v>0</v>
      </c>
      <c r="AB146" s="1">
        <f t="shared" si="17"/>
        <v>0</v>
      </c>
      <c r="AC146" s="1" t="str">
        <f t="shared" si="18"/>
        <v/>
      </c>
      <c r="AD146" s="1" t="str">
        <f t="shared" si="19"/>
        <v/>
      </c>
      <c r="AE146" s="1">
        <f t="shared" si="20"/>
        <v>0</v>
      </c>
    </row>
    <row r="147" spans="1:31" x14ac:dyDescent="0.2">
      <c r="A147" s="80">
        <v>27</v>
      </c>
      <c r="B147" s="82"/>
      <c r="C147" s="82"/>
      <c r="D147" s="276"/>
      <c r="E147" s="276"/>
      <c r="F147" s="276"/>
      <c r="G147" s="276"/>
      <c r="H147" s="272" t="str">
        <f t="shared" si="21"/>
        <v/>
      </c>
      <c r="I147" s="272"/>
      <c r="J147" s="272"/>
      <c r="K147" s="272"/>
      <c r="L147" s="273" t="str">
        <f t="shared" si="13"/>
        <v/>
      </c>
      <c r="M147" s="273"/>
      <c r="N147" s="82"/>
      <c r="Y147" s="1">
        <f t="shared" si="14"/>
        <v>27</v>
      </c>
      <c r="Z147" s="1">
        <f t="shared" si="15"/>
        <v>0</v>
      </c>
      <c r="AA147" s="1">
        <f t="shared" si="16"/>
        <v>0</v>
      </c>
      <c r="AB147" s="1">
        <f t="shared" si="17"/>
        <v>0</v>
      </c>
      <c r="AC147" s="1" t="str">
        <f t="shared" si="18"/>
        <v/>
      </c>
      <c r="AD147" s="1" t="str">
        <f t="shared" si="19"/>
        <v/>
      </c>
      <c r="AE147" s="1">
        <f t="shared" si="20"/>
        <v>0</v>
      </c>
    </row>
    <row r="148" spans="1:31" x14ac:dyDescent="0.2">
      <c r="A148" s="80">
        <v>28</v>
      </c>
      <c r="B148" s="82"/>
      <c r="C148" s="82"/>
      <c r="D148" s="276"/>
      <c r="E148" s="276"/>
      <c r="F148" s="276"/>
      <c r="G148" s="276"/>
      <c r="H148" s="272" t="str">
        <f t="shared" si="21"/>
        <v/>
      </c>
      <c r="I148" s="272"/>
      <c r="J148" s="272"/>
      <c r="K148" s="272"/>
      <c r="L148" s="273" t="str">
        <f t="shared" si="13"/>
        <v/>
      </c>
      <c r="M148" s="273"/>
      <c r="N148" s="82"/>
      <c r="Y148" s="1">
        <f t="shared" si="14"/>
        <v>28</v>
      </c>
      <c r="Z148" s="1">
        <f t="shared" si="15"/>
        <v>0</v>
      </c>
      <c r="AA148" s="1">
        <f t="shared" si="16"/>
        <v>0</v>
      </c>
      <c r="AB148" s="1">
        <f t="shared" si="17"/>
        <v>0</v>
      </c>
      <c r="AC148" s="1" t="str">
        <f t="shared" si="18"/>
        <v/>
      </c>
      <c r="AD148" s="1" t="str">
        <f t="shared" si="19"/>
        <v/>
      </c>
      <c r="AE148" s="1">
        <f t="shared" si="20"/>
        <v>0</v>
      </c>
    </row>
    <row r="149" spans="1:31" x14ac:dyDescent="0.2">
      <c r="A149" s="80">
        <v>29</v>
      </c>
      <c r="B149" s="82"/>
      <c r="C149" s="82"/>
      <c r="D149" s="276"/>
      <c r="E149" s="276"/>
      <c r="F149" s="276"/>
      <c r="G149" s="276"/>
      <c r="H149" s="272" t="str">
        <f t="shared" si="21"/>
        <v/>
      </c>
      <c r="I149" s="272"/>
      <c r="J149" s="272"/>
      <c r="K149" s="272"/>
      <c r="L149" s="273" t="str">
        <f t="shared" si="13"/>
        <v/>
      </c>
      <c r="M149" s="273"/>
      <c r="N149" s="82"/>
      <c r="Y149" s="1">
        <f t="shared" si="14"/>
        <v>29</v>
      </c>
      <c r="Z149" s="1">
        <f t="shared" si="15"/>
        <v>0</v>
      </c>
      <c r="AA149" s="1">
        <f t="shared" si="16"/>
        <v>0</v>
      </c>
      <c r="AB149" s="1">
        <f t="shared" si="17"/>
        <v>0</v>
      </c>
      <c r="AC149" s="1" t="str">
        <f t="shared" si="18"/>
        <v/>
      </c>
      <c r="AD149" s="1" t="str">
        <f t="shared" si="19"/>
        <v/>
      </c>
      <c r="AE149" s="1">
        <f t="shared" si="20"/>
        <v>0</v>
      </c>
    </row>
    <row r="150" spans="1:31" x14ac:dyDescent="0.2">
      <c r="A150" s="80">
        <v>30</v>
      </c>
      <c r="B150" s="82"/>
      <c r="C150" s="82"/>
      <c r="D150" s="276"/>
      <c r="E150" s="276"/>
      <c r="F150" s="276"/>
      <c r="G150" s="276"/>
      <c r="H150" s="272" t="str">
        <f t="shared" si="21"/>
        <v/>
      </c>
      <c r="I150" s="272"/>
      <c r="J150" s="272"/>
      <c r="K150" s="272"/>
      <c r="L150" s="273" t="str">
        <f t="shared" si="13"/>
        <v/>
      </c>
      <c r="M150" s="273"/>
      <c r="N150" s="82"/>
      <c r="Y150" s="1">
        <f t="shared" si="14"/>
        <v>30</v>
      </c>
      <c r="Z150" s="1">
        <f t="shared" si="15"/>
        <v>0</v>
      </c>
      <c r="AA150" s="1">
        <f t="shared" si="16"/>
        <v>0</v>
      </c>
      <c r="AB150" s="1">
        <f t="shared" si="17"/>
        <v>0</v>
      </c>
      <c r="AC150" s="1" t="str">
        <f t="shared" si="18"/>
        <v/>
      </c>
      <c r="AD150" s="1" t="str">
        <f t="shared" si="19"/>
        <v/>
      </c>
      <c r="AE150" s="1">
        <f t="shared" si="20"/>
        <v>0</v>
      </c>
    </row>
    <row r="151" spans="1:31" x14ac:dyDescent="0.2">
      <c r="A151" s="80">
        <v>31</v>
      </c>
      <c r="B151" s="81"/>
      <c r="C151" s="81"/>
      <c r="D151" s="277"/>
      <c r="E151" s="277"/>
      <c r="F151" s="277"/>
      <c r="G151" s="277"/>
      <c r="H151" s="272" t="str">
        <f t="shared" si="21"/>
        <v/>
      </c>
      <c r="I151" s="272"/>
      <c r="J151" s="272"/>
      <c r="K151" s="272"/>
      <c r="L151" s="273" t="str">
        <f t="shared" si="13"/>
        <v/>
      </c>
      <c r="M151" s="273"/>
      <c r="N151" s="81"/>
      <c r="Y151" s="1">
        <f t="shared" si="14"/>
        <v>31</v>
      </c>
      <c r="Z151" s="1">
        <f t="shared" si="15"/>
        <v>0</v>
      </c>
      <c r="AA151" s="1">
        <f t="shared" si="16"/>
        <v>0</v>
      </c>
      <c r="AB151" s="1">
        <f t="shared" si="17"/>
        <v>0</v>
      </c>
      <c r="AC151" s="1" t="str">
        <f t="shared" si="18"/>
        <v/>
      </c>
      <c r="AD151" s="1" t="str">
        <f t="shared" si="19"/>
        <v/>
      </c>
      <c r="AE151" s="1">
        <f t="shared" si="20"/>
        <v>0</v>
      </c>
    </row>
    <row r="152" spans="1:31" x14ac:dyDescent="0.2">
      <c r="A152" s="80">
        <v>32</v>
      </c>
      <c r="B152" s="81"/>
      <c r="C152" s="81"/>
      <c r="D152" s="277"/>
      <c r="E152" s="277"/>
      <c r="F152" s="277"/>
      <c r="G152" s="277"/>
      <c r="H152" s="272" t="str">
        <f t="shared" si="21"/>
        <v/>
      </c>
      <c r="I152" s="272"/>
      <c r="J152" s="272"/>
      <c r="K152" s="272"/>
      <c r="L152" s="273" t="str">
        <f t="shared" si="13"/>
        <v/>
      </c>
      <c r="M152" s="273"/>
      <c r="N152" s="81"/>
      <c r="Y152" s="1">
        <f t="shared" si="14"/>
        <v>32</v>
      </c>
      <c r="Z152" s="1">
        <f t="shared" si="15"/>
        <v>0</v>
      </c>
      <c r="AA152" s="1">
        <f t="shared" si="16"/>
        <v>0</v>
      </c>
      <c r="AB152" s="1">
        <f t="shared" si="17"/>
        <v>0</v>
      </c>
      <c r="AC152" s="1" t="str">
        <f t="shared" si="18"/>
        <v/>
      </c>
      <c r="AD152" s="1" t="str">
        <f t="shared" si="19"/>
        <v/>
      </c>
      <c r="AE152" s="1">
        <f t="shared" si="20"/>
        <v>0</v>
      </c>
    </row>
    <row r="153" spans="1:31" x14ac:dyDescent="0.2">
      <c r="A153" s="80">
        <v>33</v>
      </c>
      <c r="B153" s="81"/>
      <c r="C153" s="81"/>
      <c r="D153" s="277"/>
      <c r="E153" s="277"/>
      <c r="F153" s="277"/>
      <c r="G153" s="277"/>
      <c r="H153" s="272" t="str">
        <f t="shared" si="21"/>
        <v/>
      </c>
      <c r="I153" s="272"/>
      <c r="J153" s="272"/>
      <c r="K153" s="272"/>
      <c r="L153" s="273" t="str">
        <f t="shared" si="13"/>
        <v/>
      </c>
      <c r="M153" s="273"/>
      <c r="N153" s="81"/>
      <c r="Y153" s="1">
        <f t="shared" si="14"/>
        <v>33</v>
      </c>
      <c r="Z153" s="1">
        <f t="shared" si="15"/>
        <v>0</v>
      </c>
      <c r="AA153" s="1">
        <f t="shared" si="16"/>
        <v>0</v>
      </c>
      <c r="AB153" s="1">
        <f t="shared" si="17"/>
        <v>0</v>
      </c>
      <c r="AC153" s="1" t="str">
        <f t="shared" si="18"/>
        <v/>
      </c>
      <c r="AD153" s="1" t="str">
        <f t="shared" si="19"/>
        <v/>
      </c>
      <c r="AE153" s="1">
        <f t="shared" si="20"/>
        <v>0</v>
      </c>
    </row>
    <row r="154" spans="1:31" x14ac:dyDescent="0.2">
      <c r="A154" s="80">
        <v>34</v>
      </c>
      <c r="B154" s="81"/>
      <c r="C154" s="81"/>
      <c r="D154" s="277"/>
      <c r="E154" s="277"/>
      <c r="F154" s="277"/>
      <c r="G154" s="277"/>
      <c r="H154" s="272" t="str">
        <f t="shared" si="21"/>
        <v/>
      </c>
      <c r="I154" s="272"/>
      <c r="J154" s="272"/>
      <c r="K154" s="272"/>
      <c r="L154" s="273" t="str">
        <f t="shared" si="13"/>
        <v/>
      </c>
      <c r="M154" s="273"/>
      <c r="N154" s="81"/>
      <c r="Y154" s="1">
        <f t="shared" si="14"/>
        <v>34</v>
      </c>
      <c r="Z154" s="1">
        <f t="shared" si="15"/>
        <v>0</v>
      </c>
      <c r="AA154" s="1">
        <f t="shared" si="16"/>
        <v>0</v>
      </c>
      <c r="AB154" s="1">
        <f t="shared" si="17"/>
        <v>0</v>
      </c>
      <c r="AC154" s="1" t="str">
        <f t="shared" si="18"/>
        <v/>
      </c>
      <c r="AD154" s="1" t="str">
        <f t="shared" si="19"/>
        <v/>
      </c>
      <c r="AE154" s="1">
        <f t="shared" si="20"/>
        <v>0</v>
      </c>
    </row>
    <row r="155" spans="1:31" x14ac:dyDescent="0.2">
      <c r="A155" s="80">
        <v>35</v>
      </c>
      <c r="B155" s="81"/>
      <c r="C155" s="81"/>
      <c r="D155" s="277"/>
      <c r="E155" s="277"/>
      <c r="F155" s="277"/>
      <c r="G155" s="277"/>
      <c r="H155" s="272" t="str">
        <f t="shared" si="21"/>
        <v/>
      </c>
      <c r="I155" s="272"/>
      <c r="J155" s="272"/>
      <c r="K155" s="272"/>
      <c r="L155" s="273" t="str">
        <f t="shared" si="13"/>
        <v/>
      </c>
      <c r="M155" s="273"/>
      <c r="N155" s="81"/>
      <c r="Y155" s="1">
        <f t="shared" si="14"/>
        <v>35</v>
      </c>
      <c r="Z155" s="1">
        <f t="shared" si="15"/>
        <v>0</v>
      </c>
      <c r="AA155" s="1">
        <f t="shared" si="16"/>
        <v>0</v>
      </c>
      <c r="AB155" s="1">
        <f t="shared" si="17"/>
        <v>0</v>
      </c>
      <c r="AC155" s="1" t="str">
        <f t="shared" si="18"/>
        <v/>
      </c>
      <c r="AD155" s="1" t="str">
        <f t="shared" si="19"/>
        <v/>
      </c>
      <c r="AE155" s="1">
        <f t="shared" si="20"/>
        <v>0</v>
      </c>
    </row>
    <row r="156" spans="1:31" x14ac:dyDescent="0.2">
      <c r="A156" s="80">
        <v>36</v>
      </c>
      <c r="B156" s="81"/>
      <c r="C156" s="81"/>
      <c r="D156" s="277"/>
      <c r="E156" s="277"/>
      <c r="F156" s="277"/>
      <c r="G156" s="277"/>
      <c r="H156" s="272" t="str">
        <f t="shared" si="21"/>
        <v/>
      </c>
      <c r="I156" s="272"/>
      <c r="J156" s="272"/>
      <c r="K156" s="272"/>
      <c r="L156" s="273" t="str">
        <f t="shared" si="13"/>
        <v/>
      </c>
      <c r="M156" s="273"/>
      <c r="N156" s="81"/>
      <c r="Y156" s="1">
        <f t="shared" si="14"/>
        <v>36</v>
      </c>
      <c r="Z156" s="1">
        <f t="shared" si="15"/>
        <v>0</v>
      </c>
      <c r="AA156" s="1">
        <f t="shared" si="16"/>
        <v>0</v>
      </c>
      <c r="AB156" s="1">
        <f t="shared" si="17"/>
        <v>0</v>
      </c>
      <c r="AC156" s="1" t="str">
        <f t="shared" si="18"/>
        <v/>
      </c>
      <c r="AD156" s="1" t="str">
        <f t="shared" si="19"/>
        <v/>
      </c>
      <c r="AE156" s="1">
        <f t="shared" si="20"/>
        <v>0</v>
      </c>
    </row>
    <row r="157" spans="1:31" x14ac:dyDescent="0.2">
      <c r="A157" s="80">
        <v>37</v>
      </c>
      <c r="B157" s="81"/>
      <c r="C157" s="81"/>
      <c r="D157" s="277"/>
      <c r="E157" s="277"/>
      <c r="F157" s="277"/>
      <c r="G157" s="277"/>
      <c r="H157" s="272" t="str">
        <f t="shared" si="21"/>
        <v/>
      </c>
      <c r="I157" s="272"/>
      <c r="J157" s="272"/>
      <c r="K157" s="272"/>
      <c r="L157" s="273" t="str">
        <f t="shared" si="13"/>
        <v/>
      </c>
      <c r="M157" s="273"/>
      <c r="N157" s="81"/>
      <c r="Y157" s="1">
        <f t="shared" si="14"/>
        <v>37</v>
      </c>
      <c r="Z157" s="1">
        <f t="shared" si="15"/>
        <v>0</v>
      </c>
      <c r="AA157" s="1">
        <f t="shared" si="16"/>
        <v>0</v>
      </c>
      <c r="AB157" s="1">
        <f t="shared" si="17"/>
        <v>0</v>
      </c>
      <c r="AC157" s="1" t="str">
        <f t="shared" si="18"/>
        <v/>
      </c>
      <c r="AD157" s="1" t="str">
        <f t="shared" si="19"/>
        <v/>
      </c>
      <c r="AE157" s="1">
        <f t="shared" si="20"/>
        <v>0</v>
      </c>
    </row>
    <row r="158" spans="1:31" x14ac:dyDescent="0.2">
      <c r="A158" s="80">
        <v>38</v>
      </c>
      <c r="B158" s="81"/>
      <c r="C158" s="81"/>
      <c r="D158" s="277"/>
      <c r="E158" s="277"/>
      <c r="F158" s="277"/>
      <c r="G158" s="277"/>
      <c r="H158" s="272" t="str">
        <f t="shared" si="21"/>
        <v/>
      </c>
      <c r="I158" s="272"/>
      <c r="J158" s="272"/>
      <c r="K158" s="272"/>
      <c r="L158" s="273" t="str">
        <f t="shared" si="13"/>
        <v/>
      </c>
      <c r="M158" s="273"/>
      <c r="N158" s="81"/>
      <c r="Y158" s="1">
        <f t="shared" si="14"/>
        <v>38</v>
      </c>
      <c r="Z158" s="1">
        <f t="shared" si="15"/>
        <v>0</v>
      </c>
      <c r="AA158" s="1">
        <f t="shared" si="16"/>
        <v>0</v>
      </c>
      <c r="AB158" s="1">
        <f t="shared" si="17"/>
        <v>0</v>
      </c>
      <c r="AC158" s="1" t="str">
        <f t="shared" si="18"/>
        <v/>
      </c>
      <c r="AD158" s="1" t="str">
        <f t="shared" si="19"/>
        <v/>
      </c>
      <c r="AE158" s="1">
        <f t="shared" si="20"/>
        <v>0</v>
      </c>
    </row>
    <row r="159" spans="1:31" x14ac:dyDescent="0.2">
      <c r="A159" s="80">
        <v>39</v>
      </c>
      <c r="B159" s="81"/>
      <c r="C159" s="81"/>
      <c r="D159" s="277"/>
      <c r="E159" s="277"/>
      <c r="F159" s="277"/>
      <c r="G159" s="277"/>
      <c r="H159" s="272" t="str">
        <f t="shared" si="21"/>
        <v/>
      </c>
      <c r="I159" s="272"/>
      <c r="J159" s="272"/>
      <c r="K159" s="272"/>
      <c r="L159" s="273" t="str">
        <f t="shared" si="13"/>
        <v/>
      </c>
      <c r="M159" s="273"/>
      <c r="N159" s="81"/>
      <c r="Y159" s="1">
        <f t="shared" si="14"/>
        <v>39</v>
      </c>
      <c r="Z159" s="1">
        <f t="shared" si="15"/>
        <v>0</v>
      </c>
      <c r="AA159" s="1">
        <f t="shared" si="16"/>
        <v>0</v>
      </c>
      <c r="AB159" s="1">
        <f t="shared" si="17"/>
        <v>0</v>
      </c>
      <c r="AC159" s="1" t="str">
        <f t="shared" si="18"/>
        <v/>
      </c>
      <c r="AD159" s="1" t="str">
        <f t="shared" si="19"/>
        <v/>
      </c>
      <c r="AE159" s="1">
        <f t="shared" si="20"/>
        <v>0</v>
      </c>
    </row>
    <row r="160" spans="1:31" x14ac:dyDescent="0.2">
      <c r="A160" s="80">
        <v>40</v>
      </c>
      <c r="B160" s="81"/>
      <c r="C160" s="81"/>
      <c r="D160" s="277"/>
      <c r="E160" s="277"/>
      <c r="F160" s="277"/>
      <c r="G160" s="277"/>
      <c r="H160" s="272" t="str">
        <f t="shared" si="21"/>
        <v/>
      </c>
      <c r="I160" s="272"/>
      <c r="J160" s="272"/>
      <c r="K160" s="272"/>
      <c r="L160" s="273" t="str">
        <f t="shared" si="13"/>
        <v/>
      </c>
      <c r="M160" s="273"/>
      <c r="N160" s="81"/>
      <c r="Y160" s="1">
        <f t="shared" si="14"/>
        <v>40</v>
      </c>
      <c r="Z160" s="1">
        <f t="shared" si="15"/>
        <v>0</v>
      </c>
      <c r="AA160" s="1">
        <f t="shared" si="16"/>
        <v>0</v>
      </c>
      <c r="AB160" s="1">
        <f t="shared" si="17"/>
        <v>0</v>
      </c>
      <c r="AC160" s="1" t="str">
        <f t="shared" si="18"/>
        <v/>
      </c>
      <c r="AD160" s="1" t="str">
        <f t="shared" si="19"/>
        <v/>
      </c>
      <c r="AE160" s="1">
        <f t="shared" si="20"/>
        <v>0</v>
      </c>
    </row>
    <row r="161" spans="1:31" x14ac:dyDescent="0.2">
      <c r="A161" s="80">
        <v>41</v>
      </c>
      <c r="B161" s="79"/>
      <c r="C161" s="79"/>
      <c r="D161" s="274"/>
      <c r="E161" s="274"/>
      <c r="F161" s="274"/>
      <c r="G161" s="274"/>
      <c r="H161" s="272" t="str">
        <f t="shared" si="21"/>
        <v/>
      </c>
      <c r="I161" s="272"/>
      <c r="J161" s="272"/>
      <c r="K161" s="272"/>
      <c r="L161" s="273" t="str">
        <f t="shared" si="13"/>
        <v/>
      </c>
      <c r="M161" s="273"/>
      <c r="N161" s="79"/>
      <c r="Y161" s="1">
        <f t="shared" si="14"/>
        <v>41</v>
      </c>
      <c r="Z161" s="1">
        <f t="shared" si="15"/>
        <v>0</v>
      </c>
      <c r="AA161" s="1">
        <f t="shared" si="16"/>
        <v>0</v>
      </c>
      <c r="AB161" s="1">
        <f t="shared" si="17"/>
        <v>0</v>
      </c>
      <c r="AC161" s="1" t="str">
        <f t="shared" si="18"/>
        <v/>
      </c>
      <c r="AD161" s="1" t="str">
        <f t="shared" si="19"/>
        <v/>
      </c>
      <c r="AE161" s="1">
        <f t="shared" si="20"/>
        <v>0</v>
      </c>
    </row>
    <row r="162" spans="1:31" x14ac:dyDescent="0.2">
      <c r="A162" s="80">
        <v>42</v>
      </c>
      <c r="B162" s="79"/>
      <c r="C162" s="79"/>
      <c r="D162" s="274"/>
      <c r="E162" s="274"/>
      <c r="F162" s="274"/>
      <c r="G162" s="274"/>
      <c r="H162" s="272" t="str">
        <f t="shared" si="21"/>
        <v/>
      </c>
      <c r="I162" s="272"/>
      <c r="J162" s="272"/>
      <c r="K162" s="272"/>
      <c r="L162" s="273" t="str">
        <f t="shared" si="13"/>
        <v/>
      </c>
      <c r="M162" s="273"/>
      <c r="N162" s="79"/>
      <c r="Y162" s="1">
        <f t="shared" si="14"/>
        <v>42</v>
      </c>
      <c r="Z162" s="1">
        <f t="shared" si="15"/>
        <v>0</v>
      </c>
      <c r="AA162" s="1">
        <f t="shared" si="16"/>
        <v>0</v>
      </c>
      <c r="AB162" s="1">
        <f t="shared" si="17"/>
        <v>0</v>
      </c>
      <c r="AC162" s="1" t="str">
        <f t="shared" si="18"/>
        <v/>
      </c>
      <c r="AD162" s="1" t="str">
        <f t="shared" si="19"/>
        <v/>
      </c>
      <c r="AE162" s="1">
        <f t="shared" si="20"/>
        <v>0</v>
      </c>
    </row>
    <row r="163" spans="1:31" x14ac:dyDescent="0.2">
      <c r="A163" s="80">
        <v>43</v>
      </c>
      <c r="B163" s="79"/>
      <c r="C163" s="79"/>
      <c r="D163" s="274"/>
      <c r="E163" s="274"/>
      <c r="F163" s="274"/>
      <c r="G163" s="274"/>
      <c r="H163" s="272" t="str">
        <f t="shared" si="21"/>
        <v/>
      </c>
      <c r="I163" s="272"/>
      <c r="J163" s="272"/>
      <c r="K163" s="272"/>
      <c r="L163" s="273" t="str">
        <f t="shared" si="13"/>
        <v/>
      </c>
      <c r="M163" s="273"/>
      <c r="N163" s="79"/>
      <c r="Y163" s="1">
        <f t="shared" si="14"/>
        <v>43</v>
      </c>
      <c r="Z163" s="1">
        <f t="shared" si="15"/>
        <v>0</v>
      </c>
      <c r="AA163" s="1">
        <f t="shared" si="16"/>
        <v>0</v>
      </c>
      <c r="AB163" s="1">
        <f t="shared" si="17"/>
        <v>0</v>
      </c>
      <c r="AC163" s="1" t="str">
        <f t="shared" si="18"/>
        <v/>
      </c>
      <c r="AD163" s="1" t="str">
        <f t="shared" si="19"/>
        <v/>
      </c>
      <c r="AE163" s="1">
        <f t="shared" si="20"/>
        <v>0</v>
      </c>
    </row>
    <row r="164" spans="1:31" x14ac:dyDescent="0.2">
      <c r="A164" s="80">
        <v>44</v>
      </c>
      <c r="B164" s="79"/>
      <c r="C164" s="79"/>
      <c r="D164" s="274"/>
      <c r="E164" s="274"/>
      <c r="F164" s="274"/>
      <c r="G164" s="274"/>
      <c r="H164" s="272" t="str">
        <f t="shared" si="21"/>
        <v/>
      </c>
      <c r="I164" s="272"/>
      <c r="J164" s="272"/>
      <c r="K164" s="272"/>
      <c r="L164" s="273" t="str">
        <f t="shared" si="13"/>
        <v/>
      </c>
      <c r="M164" s="273"/>
      <c r="N164" s="79"/>
      <c r="Y164" s="1">
        <f t="shared" si="14"/>
        <v>44</v>
      </c>
      <c r="Z164" s="1">
        <f t="shared" si="15"/>
        <v>0</v>
      </c>
      <c r="AA164" s="1">
        <f t="shared" si="16"/>
        <v>0</v>
      </c>
      <c r="AB164" s="1">
        <f t="shared" si="17"/>
        <v>0</v>
      </c>
      <c r="AC164" s="1" t="str">
        <f t="shared" si="18"/>
        <v/>
      </c>
      <c r="AD164" s="1" t="str">
        <f t="shared" si="19"/>
        <v/>
      </c>
      <c r="AE164" s="1">
        <f t="shared" si="20"/>
        <v>0</v>
      </c>
    </row>
    <row r="165" spans="1:31" x14ac:dyDescent="0.2">
      <c r="A165" s="80">
        <v>45</v>
      </c>
      <c r="B165" s="79"/>
      <c r="C165" s="79"/>
      <c r="D165" s="274"/>
      <c r="E165" s="274"/>
      <c r="F165" s="274"/>
      <c r="G165" s="274"/>
      <c r="H165" s="272" t="str">
        <f t="shared" si="21"/>
        <v/>
      </c>
      <c r="I165" s="272"/>
      <c r="J165" s="272"/>
      <c r="K165" s="272"/>
      <c r="L165" s="273" t="str">
        <f t="shared" si="13"/>
        <v/>
      </c>
      <c r="M165" s="273"/>
      <c r="N165" s="79"/>
      <c r="Y165" s="1">
        <f t="shared" si="14"/>
        <v>45</v>
      </c>
      <c r="Z165" s="1">
        <f t="shared" si="15"/>
        <v>0</v>
      </c>
      <c r="AA165" s="1">
        <f t="shared" si="16"/>
        <v>0</v>
      </c>
      <c r="AB165" s="1">
        <f t="shared" si="17"/>
        <v>0</v>
      </c>
      <c r="AC165" s="1" t="str">
        <f t="shared" si="18"/>
        <v/>
      </c>
      <c r="AD165" s="1" t="str">
        <f t="shared" si="19"/>
        <v/>
      </c>
      <c r="AE165" s="1">
        <f t="shared" si="20"/>
        <v>0</v>
      </c>
    </row>
    <row r="166" spans="1:31" x14ac:dyDescent="0.2">
      <c r="A166" s="80">
        <v>46</v>
      </c>
      <c r="B166" s="79"/>
      <c r="C166" s="79"/>
      <c r="D166" s="274"/>
      <c r="E166" s="274"/>
      <c r="F166" s="274"/>
      <c r="G166" s="274"/>
      <c r="H166" s="272" t="str">
        <f t="shared" si="21"/>
        <v/>
      </c>
      <c r="I166" s="272"/>
      <c r="J166" s="272"/>
      <c r="K166" s="272"/>
      <c r="L166" s="273" t="str">
        <f t="shared" si="13"/>
        <v/>
      </c>
      <c r="M166" s="273"/>
      <c r="N166" s="79"/>
      <c r="Y166" s="1">
        <f t="shared" si="14"/>
        <v>46</v>
      </c>
      <c r="Z166" s="1">
        <f t="shared" si="15"/>
        <v>0</v>
      </c>
      <c r="AA166" s="1">
        <f t="shared" si="16"/>
        <v>0</v>
      </c>
      <c r="AB166" s="1">
        <f t="shared" si="17"/>
        <v>0</v>
      </c>
      <c r="AC166" s="1" t="str">
        <f t="shared" si="18"/>
        <v/>
      </c>
      <c r="AD166" s="1" t="str">
        <f t="shared" si="19"/>
        <v/>
      </c>
      <c r="AE166" s="1">
        <f t="shared" si="20"/>
        <v>0</v>
      </c>
    </row>
    <row r="167" spans="1:31" x14ac:dyDescent="0.2">
      <c r="A167" s="80">
        <v>47</v>
      </c>
      <c r="B167" s="79"/>
      <c r="C167" s="79"/>
      <c r="D167" s="274"/>
      <c r="E167" s="274"/>
      <c r="F167" s="274"/>
      <c r="G167" s="274"/>
      <c r="H167" s="272" t="str">
        <f t="shared" si="21"/>
        <v/>
      </c>
      <c r="I167" s="272"/>
      <c r="J167" s="272"/>
      <c r="K167" s="272"/>
      <c r="L167" s="273" t="str">
        <f t="shared" si="13"/>
        <v/>
      </c>
      <c r="M167" s="273"/>
      <c r="N167" s="79"/>
      <c r="Y167" s="1">
        <f t="shared" si="14"/>
        <v>47</v>
      </c>
      <c r="Z167" s="1">
        <f t="shared" si="15"/>
        <v>0</v>
      </c>
      <c r="AA167" s="1">
        <f t="shared" si="16"/>
        <v>0</v>
      </c>
      <c r="AB167" s="1">
        <f t="shared" si="17"/>
        <v>0</v>
      </c>
      <c r="AC167" s="1" t="str">
        <f t="shared" si="18"/>
        <v/>
      </c>
      <c r="AD167" s="1" t="str">
        <f t="shared" si="19"/>
        <v/>
      </c>
      <c r="AE167" s="1">
        <f t="shared" si="20"/>
        <v>0</v>
      </c>
    </row>
    <row r="168" spans="1:31" x14ac:dyDescent="0.2">
      <c r="A168" s="80">
        <v>48</v>
      </c>
      <c r="B168" s="79"/>
      <c r="C168" s="79"/>
      <c r="D168" s="274"/>
      <c r="E168" s="274"/>
      <c r="F168" s="274"/>
      <c r="G168" s="274"/>
      <c r="H168" s="272" t="str">
        <f t="shared" si="21"/>
        <v/>
      </c>
      <c r="I168" s="272"/>
      <c r="J168" s="272"/>
      <c r="K168" s="272"/>
      <c r="L168" s="273" t="str">
        <f t="shared" si="13"/>
        <v/>
      </c>
      <c r="M168" s="273"/>
      <c r="N168" s="79"/>
      <c r="Y168" s="1">
        <f t="shared" si="14"/>
        <v>48</v>
      </c>
      <c r="Z168" s="1">
        <f t="shared" si="15"/>
        <v>0</v>
      </c>
      <c r="AA168" s="1">
        <f t="shared" si="16"/>
        <v>0</v>
      </c>
      <c r="AB168" s="1">
        <f t="shared" si="17"/>
        <v>0</v>
      </c>
      <c r="AC168" s="1" t="str">
        <f t="shared" si="18"/>
        <v/>
      </c>
      <c r="AD168" s="1" t="str">
        <f t="shared" si="19"/>
        <v/>
      </c>
      <c r="AE168" s="1">
        <f t="shared" si="20"/>
        <v>0</v>
      </c>
    </row>
    <row r="169" spans="1:31" x14ac:dyDescent="0.2">
      <c r="A169" s="80">
        <v>49</v>
      </c>
      <c r="B169" s="79"/>
      <c r="C169" s="79"/>
      <c r="D169" s="274"/>
      <c r="E169" s="274"/>
      <c r="F169" s="274"/>
      <c r="G169" s="274"/>
      <c r="H169" s="272" t="str">
        <f t="shared" si="21"/>
        <v/>
      </c>
      <c r="I169" s="272"/>
      <c r="J169" s="272"/>
      <c r="K169" s="272"/>
      <c r="L169" s="273" t="str">
        <f t="shared" si="13"/>
        <v/>
      </c>
      <c r="M169" s="273"/>
      <c r="N169" s="79"/>
      <c r="Y169" s="1">
        <f t="shared" si="14"/>
        <v>49</v>
      </c>
      <c r="Z169" s="1">
        <f t="shared" si="15"/>
        <v>0</v>
      </c>
      <c r="AA169" s="1">
        <f t="shared" si="16"/>
        <v>0</v>
      </c>
      <c r="AB169" s="1">
        <f t="shared" si="17"/>
        <v>0</v>
      </c>
      <c r="AC169" s="1" t="str">
        <f t="shared" si="18"/>
        <v/>
      </c>
      <c r="AD169" s="1" t="str">
        <f t="shared" si="19"/>
        <v/>
      </c>
      <c r="AE169" s="1">
        <f t="shared" si="20"/>
        <v>0</v>
      </c>
    </row>
    <row r="170" spans="1:31" x14ac:dyDescent="0.2">
      <c r="A170" s="80">
        <v>50</v>
      </c>
      <c r="B170" s="79"/>
      <c r="C170" s="79"/>
      <c r="D170" s="274"/>
      <c r="E170" s="274"/>
      <c r="F170" s="274"/>
      <c r="G170" s="274"/>
      <c r="H170" s="272" t="str">
        <f t="shared" si="21"/>
        <v/>
      </c>
      <c r="I170" s="272"/>
      <c r="J170" s="272"/>
      <c r="K170" s="272"/>
      <c r="L170" s="273" t="str">
        <f t="shared" si="13"/>
        <v/>
      </c>
      <c r="M170" s="273"/>
      <c r="N170" s="79"/>
      <c r="Y170" s="1">
        <f t="shared" si="14"/>
        <v>50</v>
      </c>
      <c r="Z170" s="1">
        <f t="shared" si="15"/>
        <v>0</v>
      </c>
      <c r="AA170" s="1">
        <f t="shared" si="16"/>
        <v>0</v>
      </c>
      <c r="AB170" s="1">
        <f t="shared" si="17"/>
        <v>0</v>
      </c>
      <c r="AC170" s="1" t="str">
        <f t="shared" si="18"/>
        <v/>
      </c>
      <c r="AD170" s="1" t="str">
        <f t="shared" si="19"/>
        <v/>
      </c>
      <c r="AE170" s="1">
        <f t="shared" si="20"/>
        <v>0</v>
      </c>
    </row>
  </sheetData>
  <mergeCells count="227">
    <mergeCell ref="D169:G169"/>
    <mergeCell ref="H169:K169"/>
    <mergeCell ref="L169:M169"/>
    <mergeCell ref="D170:G170"/>
    <mergeCell ref="H170:K170"/>
    <mergeCell ref="L170:M170"/>
    <mergeCell ref="D167:G167"/>
    <mergeCell ref="H167:K167"/>
    <mergeCell ref="L167:M167"/>
    <mergeCell ref="D168:G168"/>
    <mergeCell ref="H168:K168"/>
    <mergeCell ref="L168:M168"/>
    <mergeCell ref="D165:G165"/>
    <mergeCell ref="H165:K165"/>
    <mergeCell ref="L165:M165"/>
    <mergeCell ref="D166:G166"/>
    <mergeCell ref="H166:K166"/>
    <mergeCell ref="L166:M166"/>
    <mergeCell ref="D163:G163"/>
    <mergeCell ref="H163:K163"/>
    <mergeCell ref="L163:M163"/>
    <mergeCell ref="D164:G164"/>
    <mergeCell ref="H164:K164"/>
    <mergeCell ref="L164:M164"/>
    <mergeCell ref="D161:G161"/>
    <mergeCell ref="H161:K161"/>
    <mergeCell ref="L161:M161"/>
    <mergeCell ref="D162:G162"/>
    <mergeCell ref="H162:K162"/>
    <mergeCell ref="L162:M162"/>
    <mergeCell ref="D159:G159"/>
    <mergeCell ref="H159:K159"/>
    <mergeCell ref="L159:M159"/>
    <mergeCell ref="D160:G160"/>
    <mergeCell ref="H160:K160"/>
    <mergeCell ref="L160:M160"/>
    <mergeCell ref="D157:G157"/>
    <mergeCell ref="H157:K157"/>
    <mergeCell ref="L157:M157"/>
    <mergeCell ref="D158:G158"/>
    <mergeCell ref="H158:K158"/>
    <mergeCell ref="L158:M158"/>
    <mergeCell ref="D155:G155"/>
    <mergeCell ref="H155:K155"/>
    <mergeCell ref="L155:M155"/>
    <mergeCell ref="D156:G156"/>
    <mergeCell ref="H156:K156"/>
    <mergeCell ref="L156:M156"/>
    <mergeCell ref="D153:G153"/>
    <mergeCell ref="H153:K153"/>
    <mergeCell ref="L153:M153"/>
    <mergeCell ref="D154:G154"/>
    <mergeCell ref="H154:K154"/>
    <mergeCell ref="L154:M154"/>
    <mergeCell ref="D151:G151"/>
    <mergeCell ref="H151:K151"/>
    <mergeCell ref="L151:M151"/>
    <mergeCell ref="D152:G152"/>
    <mergeCell ref="H152:K152"/>
    <mergeCell ref="L152:M152"/>
    <mergeCell ref="D149:G149"/>
    <mergeCell ref="H149:K149"/>
    <mergeCell ref="L149:M149"/>
    <mergeCell ref="D150:G150"/>
    <mergeCell ref="H150:K150"/>
    <mergeCell ref="L150:M150"/>
    <mergeCell ref="D147:G147"/>
    <mergeCell ref="H147:K147"/>
    <mergeCell ref="L147:M147"/>
    <mergeCell ref="D148:G148"/>
    <mergeCell ref="H148:K148"/>
    <mergeCell ref="L148:M148"/>
    <mergeCell ref="D145:G145"/>
    <mergeCell ref="H145:K145"/>
    <mergeCell ref="L145:M145"/>
    <mergeCell ref="D146:G146"/>
    <mergeCell ref="H146:K146"/>
    <mergeCell ref="L146:M146"/>
    <mergeCell ref="D143:G143"/>
    <mergeCell ref="H143:K143"/>
    <mergeCell ref="L143:M143"/>
    <mergeCell ref="D144:G144"/>
    <mergeCell ref="H144:K144"/>
    <mergeCell ref="L144:M144"/>
    <mergeCell ref="D141:G141"/>
    <mergeCell ref="H141:K141"/>
    <mergeCell ref="L141:M141"/>
    <mergeCell ref="D142:G142"/>
    <mergeCell ref="H142:K142"/>
    <mergeCell ref="L142:M142"/>
    <mergeCell ref="D139:G139"/>
    <mergeCell ref="H139:K139"/>
    <mergeCell ref="L139:M139"/>
    <mergeCell ref="D140:G140"/>
    <mergeCell ref="H140:K140"/>
    <mergeCell ref="L140:M140"/>
    <mergeCell ref="D137:G137"/>
    <mergeCell ref="H137:K137"/>
    <mergeCell ref="L137:M137"/>
    <mergeCell ref="D138:G138"/>
    <mergeCell ref="H138:K138"/>
    <mergeCell ref="L138:M138"/>
    <mergeCell ref="D135:G135"/>
    <mergeCell ref="H135:K135"/>
    <mergeCell ref="L135:M135"/>
    <mergeCell ref="D136:G136"/>
    <mergeCell ref="H136:K136"/>
    <mergeCell ref="L136:M136"/>
    <mergeCell ref="D127:G127"/>
    <mergeCell ref="D133:G133"/>
    <mergeCell ref="H133:K133"/>
    <mergeCell ref="L133:M133"/>
    <mergeCell ref="D134:G134"/>
    <mergeCell ref="H134:K134"/>
    <mergeCell ref="L134:M134"/>
    <mergeCell ref="D131:G131"/>
    <mergeCell ref="H131:K131"/>
    <mergeCell ref="L131:M131"/>
    <mergeCell ref="D132:G132"/>
    <mergeCell ref="H132:K132"/>
    <mergeCell ref="L132:M132"/>
    <mergeCell ref="D129:G129"/>
    <mergeCell ref="H129:K129"/>
    <mergeCell ref="L129:M129"/>
    <mergeCell ref="D130:G130"/>
    <mergeCell ref="H130:K130"/>
    <mergeCell ref="L130:M130"/>
    <mergeCell ref="D128:G128"/>
    <mergeCell ref="H128:K128"/>
    <mergeCell ref="L128:M128"/>
    <mergeCell ref="H127:K127"/>
    <mergeCell ref="L127:M127"/>
    <mergeCell ref="H124:K124"/>
    <mergeCell ref="L124:M124"/>
    <mergeCell ref="D125:G125"/>
    <mergeCell ref="H125:K125"/>
    <mergeCell ref="L125:M125"/>
    <mergeCell ref="D126:G126"/>
    <mergeCell ref="H126:K126"/>
    <mergeCell ref="L126:M126"/>
    <mergeCell ref="D117:G117"/>
    <mergeCell ref="H117:K117"/>
    <mergeCell ref="L117:M117"/>
    <mergeCell ref="D120:G120"/>
    <mergeCell ref="H120:K120"/>
    <mergeCell ref="L120:M120"/>
    <mergeCell ref="D121:G121"/>
    <mergeCell ref="H121:K121"/>
    <mergeCell ref="L121:M121"/>
    <mergeCell ref="D122:G122"/>
    <mergeCell ref="H122:K122"/>
    <mergeCell ref="L122:M122"/>
    <mergeCell ref="D123:G123"/>
    <mergeCell ref="H123:K123"/>
    <mergeCell ref="L123:M123"/>
    <mergeCell ref="D124:G124"/>
    <mergeCell ref="D118:G118"/>
    <mergeCell ref="D119:G119"/>
    <mergeCell ref="D115:G115"/>
    <mergeCell ref="H115:K115"/>
    <mergeCell ref="L115:M115"/>
    <mergeCell ref="D116:G116"/>
    <mergeCell ref="H116:K116"/>
    <mergeCell ref="L116:M116"/>
    <mergeCell ref="H118:K118"/>
    <mergeCell ref="H119:K119"/>
    <mergeCell ref="L118:M118"/>
    <mergeCell ref="L119:M119"/>
    <mergeCell ref="D113:G113"/>
    <mergeCell ref="H113:K113"/>
    <mergeCell ref="L113:M113"/>
    <mergeCell ref="H114:K114"/>
    <mergeCell ref="L114:M114"/>
    <mergeCell ref="D111:G111"/>
    <mergeCell ref="H111:K111"/>
    <mergeCell ref="L111:M111"/>
    <mergeCell ref="D112:G112"/>
    <mergeCell ref="H112:K112"/>
    <mergeCell ref="L112:M112"/>
    <mergeCell ref="D114:G114"/>
    <mergeCell ref="B33:E33"/>
    <mergeCell ref="B34:E34"/>
    <mergeCell ref="A70:N70"/>
    <mergeCell ref="A107:N107"/>
    <mergeCell ref="A108:N108"/>
    <mergeCell ref="L110:M110"/>
    <mergeCell ref="D110:G110"/>
    <mergeCell ref="H110:K110"/>
    <mergeCell ref="K45:N45"/>
    <mergeCell ref="A44:A46"/>
    <mergeCell ref="N38:N39"/>
    <mergeCell ref="B44:F44"/>
    <mergeCell ref="C45:F45"/>
    <mergeCell ref="G45:J45"/>
    <mergeCell ref="A101:N101"/>
    <mergeCell ref="C102:N105"/>
    <mergeCell ref="G44:J44"/>
    <mergeCell ref="K44:N44"/>
    <mergeCell ref="B38:J38"/>
    <mergeCell ref="B39:J39"/>
    <mergeCell ref="A42:N42"/>
    <mergeCell ref="A41:N41"/>
    <mergeCell ref="B35:E35"/>
    <mergeCell ref="A1:N1"/>
    <mergeCell ref="A6:N10"/>
    <mergeCell ref="A11:N15"/>
    <mergeCell ref="K37:K39"/>
    <mergeCell ref="L37:L39"/>
    <mergeCell ref="M37:M39"/>
    <mergeCell ref="A17:N17"/>
    <mergeCell ref="A4:F4"/>
    <mergeCell ref="G4:N4"/>
    <mergeCell ref="A3:F3"/>
    <mergeCell ref="G3:N3"/>
    <mergeCell ref="B36:E36"/>
    <mergeCell ref="B31:E31"/>
    <mergeCell ref="B37:J37"/>
    <mergeCell ref="A20:N20"/>
    <mergeCell ref="A22:N22"/>
    <mergeCell ref="A18:N18"/>
    <mergeCell ref="A24:N24"/>
    <mergeCell ref="B26:E26"/>
    <mergeCell ref="B27:E27"/>
    <mergeCell ref="B29:E29"/>
    <mergeCell ref="B30:E30"/>
    <mergeCell ref="B28:E28"/>
    <mergeCell ref="B32:E32"/>
  </mergeCells>
  <phoneticPr fontId="31" type="noConversion"/>
  <conditionalFormatting sqref="C58:N68">
    <cfRule type="expression" dxfId="14" priority="1">
      <formula>AND(C58&lt;=$X58,C58&gt;=$W58)</formula>
    </cfRule>
    <cfRule type="expression" dxfId="13" priority="2">
      <formula>AND(C58&lt;$W58,C58&gt;=$V58)</formula>
    </cfRule>
    <cfRule type="expression" dxfId="12" priority="3">
      <formula>C58&lt;$V58</formula>
    </cfRule>
    <cfRule type="expression" dxfId="11" priority="5">
      <formula>C48="X"</formula>
    </cfRule>
  </conditionalFormatting>
  <conditionalFormatting sqref="G26">
    <cfRule type="cellIs" dxfId="10" priority="15" operator="equal">
      <formula>"SUM($F$18:$F$27)=100"</formula>
    </cfRule>
  </conditionalFormatting>
  <conditionalFormatting sqref="G27:G36">
    <cfRule type="expression" dxfId="9" priority="13">
      <formula>$G$25=100</formula>
    </cfRule>
    <cfRule type="expression" dxfId="8" priority="14">
      <formula>$G$25&lt;&gt;100</formula>
    </cfRule>
  </conditionalFormatting>
  <conditionalFormatting sqref="K37:L37">
    <cfRule type="cellIs" dxfId="7" priority="16" operator="between">
      <formula>75</formula>
      <formula>100</formula>
    </cfRule>
    <cfRule type="cellIs" dxfId="6" priority="17" operator="between">
      <formula>40</formula>
      <formula>75</formula>
    </cfRule>
    <cfRule type="cellIs" dxfId="5" priority="18" operator="between">
      <formula>0</formula>
      <formula>40</formula>
    </cfRule>
  </conditionalFormatting>
  <conditionalFormatting sqref="L27:L36">
    <cfRule type="expression" dxfId="4" priority="7">
      <formula>OR($L27&lt;MIN($H27,$I27),$L27&gt;MAX($H27,$I27))</formula>
    </cfRule>
    <cfRule type="expression" dxfId="3" priority="8">
      <formula>AND($L27&gt;=MIN($H27,$I27),$L27&lt;=MAX($H27,$I27))</formula>
    </cfRule>
  </conditionalFormatting>
  <conditionalFormatting sqref="N37">
    <cfRule type="cellIs" dxfId="2" priority="10" operator="between">
      <formula>75</formula>
      <formula>100</formula>
    </cfRule>
    <cfRule type="cellIs" dxfId="1" priority="11" operator="between">
      <formula>40</formula>
      <formula>75</formula>
    </cfRule>
    <cfRule type="cellIs" dxfId="0" priority="12" operator="between">
      <formula>0</formula>
      <formula>40</formula>
    </cfRule>
  </conditionalFormatting>
  <dataValidations count="4">
    <dataValidation type="decimal" allowBlank="1" showInputMessage="1" showErrorMessage="1" errorTitle="Unesena neispravna vrijednost" error="Unijeli ste vrijednost koja nije između D i G. Ukoliko je to ispravna vrijednost, prije unosa, promijenite D i G jer su onda oni krivo postavljeni._x000a_" promptTitle="Vrijednost na početku razdoblja" prompt="Unesite vrijednost KPI-a cilja na početku razdoblja." sqref="K27:K36" xr:uid="{00000000-0002-0000-0500-000000000000}">
      <formula1>MIN(H27,I27)</formula1>
      <formula2>MAX(H27,I27)</formula2>
    </dataValidation>
    <dataValidation allowBlank="1" showInputMessage="1" showErrorMessage="1" promptTitle="Automatski unos" prompt="Ne mijenjaj sadržaj ovih ćelija." sqref="H121:M170 B37:N39 H27:J36" xr:uid="{00000000-0002-0000-0500-000001000000}"/>
    <dataValidation allowBlank="1" showInputMessage="1" showErrorMessage="1" promptTitle="Automatski unos." prompt="Ne mijenjaj sadržaj ovih ćelija." sqref="L27:N36" xr:uid="{00000000-0002-0000-0500-000002000000}"/>
    <dataValidation allowBlank="1" showInputMessage="1" showErrorMessage="1" promptTitle="Utjecaj na strateške ciljeve" prompt="Procijenite utjecaj operativnih ciljeva na strateške ciljeve. Zbroj svih težina u koloni mora biti 100." sqref="G27:G36" xr:uid="{00000000-0002-0000-0500-000003000000}"/>
  </dataValidations>
  <pageMargins left="0.51181102362204722" right="0.51181102362204722" top="0.35433070866141736" bottom="0.35433070866141736" header="0.31496062992125984" footer="0.31496062992125984"/>
  <pageSetup paperSize="9" orientation="landscape" verticalDpi="597"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'5'!$J$50:$J$59</xm:f>
          </x14:formula1>
          <xm:sqref>B121:B170</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1</vt:lpstr>
      <vt:lpstr>2</vt:lpstr>
      <vt:lpstr>3</vt:lpstr>
      <vt:lpstr>4</vt:lpstr>
      <vt:lpstr>5</vt:lpstr>
      <vt:lpst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dc:creator>
  <cp:lastModifiedBy>Sonja Prišćan</cp:lastModifiedBy>
  <cp:lastPrinted>2025-07-18T09:59:45Z</cp:lastPrinted>
  <dcterms:created xsi:type="dcterms:W3CDTF">2022-03-01T14:21:57Z</dcterms:created>
  <dcterms:modified xsi:type="dcterms:W3CDTF">2025-11-05T10:52:04Z</dcterms:modified>
</cp:coreProperties>
</file>