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Linda files\Windword\CLIENTS\IT Praxis\11SP\"/>
    </mc:Choice>
  </mc:AlternateContent>
  <xr:revisionPtr revIDLastSave="0" documentId="8_{A384706A-5E28-4928-8B48-2481B42981CA}" xr6:coauthVersionLast="47" xr6:coauthVersionMax="47" xr10:uidLastSave="{00000000-0000-0000-0000-000000000000}"/>
  <bookViews>
    <workbookView xWindow="-120" yWindow="-120" windowWidth="25440" windowHeight="15270" tabRatio="791" xr2:uid="{00000000-000D-0000-FFFF-FFFF00000000}"/>
  </bookViews>
  <sheets>
    <sheet name="1" sheetId="8" r:id="rId1"/>
    <sheet name="2" sheetId="4" r:id="rId2"/>
    <sheet name="3" sheetId="5" r:id="rId3"/>
    <sheet name="4" sheetId="3" r:id="rId4"/>
    <sheet name="5" sheetId="6" r:id="rId5"/>
    <sheet name="6" sheetId="7" r:id="rId6"/>
  </sheet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3" l="1"/>
  <c r="A1" i="7" l="1"/>
  <c r="A1" i="5"/>
  <c r="A50" i="5" l="1"/>
  <c r="A29" i="5"/>
  <c r="O3" i="5"/>
  <c r="I28" i="7"/>
  <c r="I29" i="7"/>
  <c r="I30" i="7"/>
  <c r="I31" i="7"/>
  <c r="I32" i="7"/>
  <c r="I33" i="7"/>
  <c r="I34" i="7"/>
  <c r="I35" i="7"/>
  <c r="I36" i="7"/>
  <c r="H28" i="7"/>
  <c r="H29" i="7"/>
  <c r="H30" i="7"/>
  <c r="H31" i="7"/>
  <c r="H32" i="7"/>
  <c r="H33" i="7"/>
  <c r="H34" i="7"/>
  <c r="H35" i="7"/>
  <c r="H36"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N119" i="7"/>
  <c r="M75" i="6"/>
  <c r="E6" i="3"/>
  <c r="G6" i="6" s="1"/>
  <c r="E4" i="3"/>
  <c r="L170" i="7" l="1"/>
  <c r="AD170" i="7" s="1"/>
  <c r="L169" i="7"/>
  <c r="AD169" i="7" s="1"/>
  <c r="L168" i="7"/>
  <c r="AD168" i="7" s="1"/>
  <c r="L167" i="7"/>
  <c r="AD167" i="7" s="1"/>
  <c r="L166" i="7"/>
  <c r="AD166" i="7" s="1"/>
  <c r="L165" i="7"/>
  <c r="AD165" i="7" s="1"/>
  <c r="L164" i="7"/>
  <c r="AD164" i="7" s="1"/>
  <c r="L163" i="7"/>
  <c r="AD163" i="7" s="1"/>
  <c r="L162" i="7"/>
  <c r="AD162" i="7" s="1"/>
  <c r="L161" i="7"/>
  <c r="AD161" i="7" s="1"/>
  <c r="L160" i="7"/>
  <c r="AD160" i="7" s="1"/>
  <c r="L159" i="7"/>
  <c r="AD159" i="7" s="1"/>
  <c r="L158" i="7"/>
  <c r="AD158" i="7" s="1"/>
  <c r="L157" i="7"/>
  <c r="AD157" i="7" s="1"/>
  <c r="L156" i="7"/>
  <c r="AD156" i="7" s="1"/>
  <c r="L155" i="7"/>
  <c r="AD155" i="7" s="1"/>
  <c r="L154" i="7"/>
  <c r="AD154" i="7" s="1"/>
  <c r="L153" i="7"/>
  <c r="AD153" i="7" s="1"/>
  <c r="L152" i="7"/>
  <c r="AD152" i="7" s="1"/>
  <c r="L151" i="7"/>
  <c r="AD151" i="7" s="1"/>
  <c r="L150" i="7"/>
  <c r="AD150" i="7" s="1"/>
  <c r="L149" i="7"/>
  <c r="AD149" i="7" s="1"/>
  <c r="L148" i="7"/>
  <c r="AD148" i="7" s="1"/>
  <c r="L147" i="7"/>
  <c r="AD147" i="7" s="1"/>
  <c r="L146" i="7"/>
  <c r="AD146" i="7" s="1"/>
  <c r="L145" i="7"/>
  <c r="AD145" i="7" s="1"/>
  <c r="L144" i="7"/>
  <c r="AD144" i="7" s="1"/>
  <c r="L143" i="7"/>
  <c r="AD143" i="7" s="1"/>
  <c r="L142" i="7"/>
  <c r="AD142" i="7" s="1"/>
  <c r="L141" i="7"/>
  <c r="AD141" i="7" s="1"/>
  <c r="L140" i="7"/>
  <c r="AD140" i="7" s="1"/>
  <c r="L139" i="7"/>
  <c r="AD139" i="7" s="1"/>
  <c r="L138" i="7"/>
  <c r="L137" i="7"/>
  <c r="AD137" i="7" s="1"/>
  <c r="L136" i="7"/>
  <c r="AD136" i="7" s="1"/>
  <c r="L135" i="7"/>
  <c r="AD135" i="7" s="1"/>
  <c r="L134" i="7"/>
  <c r="AD134" i="7" s="1"/>
  <c r="L133" i="7"/>
  <c r="AD133" i="7" s="1"/>
  <c r="L132" i="7"/>
  <c r="AD132" i="7" s="1"/>
  <c r="AD123" i="7"/>
  <c r="AC170" i="7"/>
  <c r="AC169" i="7"/>
  <c r="AC168" i="7"/>
  <c r="AC167" i="7"/>
  <c r="AC166" i="7"/>
  <c r="AC165" i="7"/>
  <c r="AC164" i="7"/>
  <c r="AC163" i="7"/>
  <c r="AC162" i="7"/>
  <c r="AC161" i="7"/>
  <c r="AC160" i="7"/>
  <c r="AC159" i="7"/>
  <c r="AC158" i="7"/>
  <c r="AC157" i="7"/>
  <c r="AC156" i="7"/>
  <c r="AC155" i="7"/>
  <c r="AC154" i="7"/>
  <c r="AC153" i="7"/>
  <c r="AC152" i="7"/>
  <c r="AC151" i="7"/>
  <c r="AC150" i="7"/>
  <c r="AC149" i="7"/>
  <c r="AC148" i="7"/>
  <c r="AC147" i="7"/>
  <c r="AC146" i="7"/>
  <c r="AC145" i="7"/>
  <c r="AC144" i="7"/>
  <c r="AC143" i="7"/>
  <c r="AC142" i="7"/>
  <c r="AC141" i="7"/>
  <c r="AC140" i="7"/>
  <c r="AC139" i="7"/>
  <c r="AC138" i="7"/>
  <c r="AC137" i="7"/>
  <c r="AC136" i="7"/>
  <c r="AC135" i="7"/>
  <c r="AC134" i="7"/>
  <c r="AC133" i="7"/>
  <c r="AC132" i="7"/>
  <c r="Y112" i="7"/>
  <c r="AB112" i="7"/>
  <c r="Y113" i="7"/>
  <c r="AB113" i="7"/>
  <c r="Y114" i="7"/>
  <c r="AB114" i="7"/>
  <c r="Y115" i="7"/>
  <c r="AB115" i="7"/>
  <c r="Y116" i="7"/>
  <c r="AB116" i="7"/>
  <c r="Y117" i="7"/>
  <c r="AB117" i="7"/>
  <c r="Y118" i="7"/>
  <c r="AB118" i="7"/>
  <c r="Y119" i="7"/>
  <c r="AB119" i="7"/>
  <c r="Y120" i="7"/>
  <c r="AB120" i="7"/>
  <c r="Y121" i="7"/>
  <c r="Z121" i="7"/>
  <c r="AA121" i="7"/>
  <c r="AB121" i="7"/>
  <c r="AE121" i="7"/>
  <c r="Y122" i="7"/>
  <c r="Z122" i="7"/>
  <c r="AA122" i="7"/>
  <c r="AB122" i="7"/>
  <c r="AE122" i="7"/>
  <c r="Y123" i="7"/>
  <c r="Z123" i="7"/>
  <c r="AA123" i="7"/>
  <c r="AB123" i="7"/>
  <c r="AE123" i="7"/>
  <c r="Y124" i="7"/>
  <c r="Z124" i="7"/>
  <c r="AA124" i="7"/>
  <c r="AB124" i="7"/>
  <c r="AE124" i="7"/>
  <c r="Y125" i="7"/>
  <c r="Z125" i="7"/>
  <c r="AA125" i="7"/>
  <c r="AB125" i="7"/>
  <c r="AE125" i="7"/>
  <c r="Y126" i="7"/>
  <c r="Z126" i="7"/>
  <c r="AA126" i="7"/>
  <c r="AB126" i="7"/>
  <c r="AE126" i="7"/>
  <c r="Y127" i="7"/>
  <c r="Z127" i="7"/>
  <c r="AA127" i="7"/>
  <c r="AB127" i="7"/>
  <c r="AE127" i="7"/>
  <c r="Y128" i="7"/>
  <c r="Z128" i="7"/>
  <c r="AA128" i="7"/>
  <c r="AB128" i="7"/>
  <c r="AE128" i="7"/>
  <c r="Y129" i="7"/>
  <c r="Z129" i="7"/>
  <c r="AA129" i="7"/>
  <c r="AB129" i="7"/>
  <c r="AE129" i="7"/>
  <c r="Y130" i="7"/>
  <c r="Z130" i="7"/>
  <c r="AA130" i="7"/>
  <c r="AB130" i="7"/>
  <c r="AE130" i="7"/>
  <c r="Y131" i="7"/>
  <c r="Z131" i="7"/>
  <c r="AA131" i="7"/>
  <c r="AB131" i="7"/>
  <c r="AE131" i="7"/>
  <c r="Y132" i="7"/>
  <c r="Z132" i="7"/>
  <c r="AA132" i="7"/>
  <c r="AB132" i="7"/>
  <c r="AE132" i="7"/>
  <c r="Y133" i="7"/>
  <c r="Z133" i="7"/>
  <c r="AA133" i="7"/>
  <c r="AB133" i="7"/>
  <c r="AE133" i="7"/>
  <c r="Y134" i="7"/>
  <c r="Z134" i="7"/>
  <c r="AA134" i="7"/>
  <c r="AB134" i="7"/>
  <c r="AE134" i="7"/>
  <c r="Y135" i="7"/>
  <c r="Z135" i="7"/>
  <c r="AA135" i="7"/>
  <c r="AB135" i="7"/>
  <c r="AE135" i="7"/>
  <c r="Y136" i="7"/>
  <c r="Z136" i="7"/>
  <c r="AA136" i="7"/>
  <c r="AB136" i="7"/>
  <c r="AE136" i="7"/>
  <c r="Y137" i="7"/>
  <c r="Z137" i="7"/>
  <c r="AA137" i="7"/>
  <c r="AB137" i="7"/>
  <c r="AE137" i="7"/>
  <c r="Y138" i="7"/>
  <c r="Z138" i="7"/>
  <c r="AA138" i="7"/>
  <c r="AB138" i="7"/>
  <c r="AD138" i="7"/>
  <c r="AE138" i="7"/>
  <c r="Y139" i="7"/>
  <c r="Z139" i="7"/>
  <c r="AA139" i="7"/>
  <c r="AB139" i="7"/>
  <c r="AE139" i="7"/>
  <c r="Y140" i="7"/>
  <c r="Z140" i="7"/>
  <c r="AA140" i="7"/>
  <c r="AB140" i="7"/>
  <c r="AE140" i="7"/>
  <c r="Y141" i="7"/>
  <c r="Z141" i="7"/>
  <c r="AA141" i="7"/>
  <c r="AB141" i="7"/>
  <c r="AE141" i="7"/>
  <c r="Y142" i="7"/>
  <c r="Z142" i="7"/>
  <c r="AA142" i="7"/>
  <c r="AB142" i="7"/>
  <c r="AE142" i="7"/>
  <c r="Y143" i="7"/>
  <c r="Z143" i="7"/>
  <c r="AA143" i="7"/>
  <c r="AB143" i="7"/>
  <c r="AE143" i="7"/>
  <c r="Y144" i="7"/>
  <c r="Z144" i="7"/>
  <c r="AA144" i="7"/>
  <c r="AB144" i="7"/>
  <c r="AE144" i="7"/>
  <c r="Y145" i="7"/>
  <c r="Z145" i="7"/>
  <c r="AA145" i="7"/>
  <c r="AB145" i="7"/>
  <c r="AE145" i="7"/>
  <c r="Y146" i="7"/>
  <c r="Z146" i="7"/>
  <c r="AA146" i="7"/>
  <c r="AB146" i="7"/>
  <c r="AE146" i="7"/>
  <c r="Y147" i="7"/>
  <c r="Z147" i="7"/>
  <c r="AA147" i="7"/>
  <c r="AB147" i="7"/>
  <c r="AE147" i="7"/>
  <c r="Y148" i="7"/>
  <c r="Z148" i="7"/>
  <c r="AA148" i="7"/>
  <c r="AB148" i="7"/>
  <c r="AE148" i="7"/>
  <c r="Y149" i="7"/>
  <c r="Z149" i="7"/>
  <c r="AA149" i="7"/>
  <c r="AB149" i="7"/>
  <c r="AE149" i="7"/>
  <c r="Y150" i="7"/>
  <c r="Z150" i="7"/>
  <c r="AA150" i="7"/>
  <c r="AB150" i="7"/>
  <c r="AE150" i="7"/>
  <c r="Y151" i="7"/>
  <c r="Z151" i="7"/>
  <c r="AA151" i="7"/>
  <c r="AB151" i="7"/>
  <c r="AE151" i="7"/>
  <c r="Y152" i="7"/>
  <c r="Z152" i="7"/>
  <c r="AA152" i="7"/>
  <c r="AB152" i="7"/>
  <c r="AE152" i="7"/>
  <c r="Y153" i="7"/>
  <c r="Z153" i="7"/>
  <c r="AA153" i="7"/>
  <c r="AB153" i="7"/>
  <c r="AE153" i="7"/>
  <c r="Y154" i="7"/>
  <c r="Z154" i="7"/>
  <c r="AA154" i="7"/>
  <c r="AB154" i="7"/>
  <c r="AE154" i="7"/>
  <c r="Y155" i="7"/>
  <c r="Z155" i="7"/>
  <c r="AA155" i="7"/>
  <c r="AB155" i="7"/>
  <c r="AE155" i="7"/>
  <c r="Y156" i="7"/>
  <c r="Z156" i="7"/>
  <c r="AA156" i="7"/>
  <c r="AB156" i="7"/>
  <c r="AE156" i="7"/>
  <c r="Y157" i="7"/>
  <c r="Z157" i="7"/>
  <c r="AA157" i="7"/>
  <c r="AB157" i="7"/>
  <c r="AE157" i="7"/>
  <c r="Y158" i="7"/>
  <c r="Z158" i="7"/>
  <c r="AA158" i="7"/>
  <c r="AB158" i="7"/>
  <c r="AE158" i="7"/>
  <c r="Y159" i="7"/>
  <c r="Z159" i="7"/>
  <c r="AA159" i="7"/>
  <c r="AB159" i="7"/>
  <c r="AE159" i="7"/>
  <c r="Y160" i="7"/>
  <c r="Z160" i="7"/>
  <c r="AA160" i="7"/>
  <c r="AB160" i="7"/>
  <c r="AE160" i="7"/>
  <c r="Y161" i="7"/>
  <c r="Z161" i="7"/>
  <c r="AA161" i="7"/>
  <c r="AB161" i="7"/>
  <c r="AE161" i="7"/>
  <c r="Y162" i="7"/>
  <c r="Z162" i="7"/>
  <c r="AA162" i="7"/>
  <c r="AB162" i="7"/>
  <c r="AE162" i="7"/>
  <c r="Y163" i="7"/>
  <c r="Z163" i="7"/>
  <c r="AA163" i="7"/>
  <c r="AB163" i="7"/>
  <c r="AE163" i="7"/>
  <c r="Y164" i="7"/>
  <c r="Z164" i="7"/>
  <c r="AA164" i="7"/>
  <c r="AB164" i="7"/>
  <c r="AE164" i="7"/>
  <c r="Y165" i="7"/>
  <c r="Z165" i="7"/>
  <c r="AA165" i="7"/>
  <c r="AB165" i="7"/>
  <c r="AE165" i="7"/>
  <c r="Y166" i="7"/>
  <c r="Z166" i="7"/>
  <c r="AA166" i="7"/>
  <c r="AB166" i="7"/>
  <c r="AE166" i="7"/>
  <c r="Y167" i="7"/>
  <c r="Z167" i="7"/>
  <c r="AA167" i="7"/>
  <c r="AB167" i="7"/>
  <c r="AE167" i="7"/>
  <c r="Y168" i="7"/>
  <c r="Z168" i="7"/>
  <c r="AA168" i="7"/>
  <c r="AB168" i="7"/>
  <c r="AE168" i="7"/>
  <c r="Y169" i="7"/>
  <c r="Z169" i="7"/>
  <c r="AA169" i="7"/>
  <c r="AB169" i="7"/>
  <c r="AE169" i="7"/>
  <c r="Y170" i="7"/>
  <c r="Z170" i="7"/>
  <c r="AA170" i="7"/>
  <c r="AB170" i="7"/>
  <c r="AE170" i="7"/>
  <c r="AB111" i="7"/>
  <c r="Y111" i="7"/>
  <c r="AE120" i="7"/>
  <c r="N112" i="7"/>
  <c r="AE112" i="7" s="1"/>
  <c r="N113" i="7"/>
  <c r="AE113" i="7" s="1"/>
  <c r="N114" i="7"/>
  <c r="AE114" i="7" s="1"/>
  <c r="N115" i="7"/>
  <c r="AE115" i="7" s="1"/>
  <c r="N116" i="7"/>
  <c r="AE116" i="7" s="1"/>
  <c r="N117" i="7"/>
  <c r="AE117" i="7" s="1"/>
  <c r="N118" i="7"/>
  <c r="AE118" i="7" s="1"/>
  <c r="AE119" i="7"/>
  <c r="N111" i="7"/>
  <c r="AE111" i="7" s="1"/>
  <c r="R68" i="7" l="1"/>
  <c r="Q68" i="7"/>
  <c r="P59" i="7"/>
  <c r="Q59" i="7"/>
  <c r="R59" i="7"/>
  <c r="S59" i="7"/>
  <c r="P60" i="7"/>
  <c r="Q60" i="7"/>
  <c r="R60" i="7"/>
  <c r="S60" i="7"/>
  <c r="P61" i="7"/>
  <c r="Q61" i="7"/>
  <c r="R61" i="7"/>
  <c r="S61" i="7"/>
  <c r="P62" i="7"/>
  <c r="Q62" i="7"/>
  <c r="R62" i="7"/>
  <c r="S62" i="7"/>
  <c r="P63" i="7"/>
  <c r="Q63" i="7"/>
  <c r="R63" i="7"/>
  <c r="S63" i="7"/>
  <c r="P64" i="7"/>
  <c r="Q64" i="7"/>
  <c r="R64" i="7"/>
  <c r="S64" i="7"/>
  <c r="P65" i="7"/>
  <c r="Q65" i="7"/>
  <c r="R65" i="7"/>
  <c r="S65" i="7"/>
  <c r="P66" i="7"/>
  <c r="Q66" i="7"/>
  <c r="R66" i="7"/>
  <c r="S66" i="7"/>
  <c r="P67" i="7"/>
  <c r="Q67" i="7"/>
  <c r="R67" i="7"/>
  <c r="S67" i="7"/>
  <c r="P68" i="7"/>
  <c r="Q58" i="7"/>
  <c r="R58" i="7"/>
  <c r="S58" i="7"/>
  <c r="P58" i="7"/>
  <c r="B28" i="7"/>
  <c r="B29" i="7"/>
  <c r="B30" i="7"/>
  <c r="B31" i="7"/>
  <c r="B32" i="7"/>
  <c r="B33" i="7"/>
  <c r="B34" i="7"/>
  <c r="B35" i="7"/>
  <c r="B36" i="7"/>
  <c r="C49" i="7"/>
  <c r="D49" i="7"/>
  <c r="E49" i="7"/>
  <c r="F49" i="7"/>
  <c r="G49" i="7"/>
  <c r="H49" i="7"/>
  <c r="I49" i="7"/>
  <c r="J49" i="7"/>
  <c r="K49" i="7"/>
  <c r="L49" i="7"/>
  <c r="M49" i="7"/>
  <c r="N49" i="7"/>
  <c r="C50" i="7"/>
  <c r="D50" i="7"/>
  <c r="E50" i="7"/>
  <c r="F50" i="7"/>
  <c r="G50" i="7"/>
  <c r="H50" i="7"/>
  <c r="I50" i="7"/>
  <c r="J50" i="7"/>
  <c r="K50" i="7"/>
  <c r="L50" i="7"/>
  <c r="M50" i="7"/>
  <c r="N50" i="7"/>
  <c r="C51" i="7"/>
  <c r="D51" i="7"/>
  <c r="E51" i="7"/>
  <c r="F51" i="7"/>
  <c r="G51" i="7"/>
  <c r="H51" i="7"/>
  <c r="I51" i="7"/>
  <c r="J51" i="7"/>
  <c r="K51" i="7"/>
  <c r="L51" i="7"/>
  <c r="M51" i="7"/>
  <c r="N51" i="7"/>
  <c r="C52" i="7"/>
  <c r="D52" i="7"/>
  <c r="E52" i="7"/>
  <c r="F52" i="7"/>
  <c r="G52" i="7"/>
  <c r="H52" i="7"/>
  <c r="I52" i="7"/>
  <c r="J52" i="7"/>
  <c r="K52" i="7"/>
  <c r="L52" i="7"/>
  <c r="M52" i="7"/>
  <c r="N52" i="7"/>
  <c r="C53" i="7"/>
  <c r="D53" i="7"/>
  <c r="E53" i="7"/>
  <c r="F53" i="7"/>
  <c r="G53" i="7"/>
  <c r="H53" i="7"/>
  <c r="I53" i="7"/>
  <c r="J53" i="7"/>
  <c r="K53" i="7"/>
  <c r="L53" i="7"/>
  <c r="M53" i="7"/>
  <c r="N53" i="7"/>
  <c r="C54" i="7"/>
  <c r="D54" i="7"/>
  <c r="E54" i="7"/>
  <c r="F54" i="7"/>
  <c r="G54" i="7"/>
  <c r="H54" i="7"/>
  <c r="I54" i="7"/>
  <c r="J54" i="7"/>
  <c r="K54" i="7"/>
  <c r="L54" i="7"/>
  <c r="M54" i="7"/>
  <c r="N54" i="7"/>
  <c r="C55" i="7"/>
  <c r="D55" i="7"/>
  <c r="E55" i="7"/>
  <c r="F55" i="7"/>
  <c r="G55" i="7"/>
  <c r="H55" i="7"/>
  <c r="I55" i="7"/>
  <c r="J55" i="7"/>
  <c r="K55" i="7"/>
  <c r="L55" i="7"/>
  <c r="M55" i="7"/>
  <c r="N55" i="7"/>
  <c r="C56" i="7"/>
  <c r="D56" i="7"/>
  <c r="E56" i="7"/>
  <c r="F56" i="7"/>
  <c r="G56" i="7"/>
  <c r="H56" i="7"/>
  <c r="I56" i="7"/>
  <c r="J56" i="7"/>
  <c r="K56" i="7"/>
  <c r="L56" i="7"/>
  <c r="M56" i="7"/>
  <c r="N56" i="7"/>
  <c r="C57" i="7"/>
  <c r="D57" i="7"/>
  <c r="E57" i="7"/>
  <c r="F57" i="7"/>
  <c r="G57" i="7"/>
  <c r="H57" i="7"/>
  <c r="I57" i="7"/>
  <c r="J57" i="7"/>
  <c r="K57" i="7"/>
  <c r="L57" i="7"/>
  <c r="M57" i="7"/>
  <c r="N57" i="7"/>
  <c r="D48" i="7"/>
  <c r="E48" i="7"/>
  <c r="F48" i="7"/>
  <c r="G48" i="7"/>
  <c r="H48" i="7"/>
  <c r="I48" i="7"/>
  <c r="J48" i="7"/>
  <c r="K48" i="7"/>
  <c r="L48" i="7"/>
  <c r="M48" i="7"/>
  <c r="N48" i="7"/>
  <c r="C48" i="7"/>
  <c r="F28" i="7"/>
  <c r="F29" i="7"/>
  <c r="F30" i="7"/>
  <c r="F31" i="7"/>
  <c r="F32" i="7"/>
  <c r="F33" i="7"/>
  <c r="F34" i="7"/>
  <c r="F35" i="7"/>
  <c r="F36" i="7"/>
  <c r="F27" i="7"/>
  <c r="B27" i="7"/>
  <c r="A28" i="7"/>
  <c r="B112" i="7" s="1"/>
  <c r="Z112" i="7" s="1"/>
  <c r="A29" i="7"/>
  <c r="B113" i="7" s="1"/>
  <c r="Z113" i="7" s="1"/>
  <c r="A30" i="7"/>
  <c r="A31" i="7"/>
  <c r="B115" i="7" s="1"/>
  <c r="Z115" i="7" s="1"/>
  <c r="A32" i="7"/>
  <c r="B116" i="7" s="1"/>
  <c r="Z116" i="7" s="1"/>
  <c r="A33" i="7"/>
  <c r="B117" i="7" s="1"/>
  <c r="Z117" i="7" s="1"/>
  <c r="A34" i="7"/>
  <c r="B118" i="7" s="1"/>
  <c r="Z118" i="7" s="1"/>
  <c r="A35" i="7"/>
  <c r="B119" i="7" s="1"/>
  <c r="Z119" i="7" s="1"/>
  <c r="A36" i="7"/>
  <c r="B120" i="7" s="1"/>
  <c r="Z120" i="7" s="1"/>
  <c r="A27" i="7"/>
  <c r="A51" i="6"/>
  <c r="A52" i="6"/>
  <c r="A53" i="6"/>
  <c r="A54" i="6"/>
  <c r="A55" i="6"/>
  <c r="A56" i="6"/>
  <c r="A57" i="6"/>
  <c r="A58" i="6"/>
  <c r="A59" i="6"/>
  <c r="A50" i="6"/>
  <c r="A66" i="6"/>
  <c r="A67" i="6"/>
  <c r="A68" i="6"/>
  <c r="A69" i="6"/>
  <c r="A70" i="6"/>
  <c r="A71" i="6"/>
  <c r="A72" i="6"/>
  <c r="A73" i="6"/>
  <c r="A74" i="6"/>
  <c r="A65" i="6"/>
  <c r="G4" i="7"/>
  <c r="C97" i="3"/>
  <c r="M27" i="5"/>
  <c r="C11" i="6"/>
  <c r="B38" i="7" s="1"/>
  <c r="C12" i="6"/>
  <c r="B39" i="7" s="1"/>
  <c r="C10" i="6"/>
  <c r="B37" i="7" s="1"/>
  <c r="G4" i="6"/>
  <c r="A56" i="5"/>
  <c r="A54" i="5"/>
  <c r="A55" i="5"/>
  <c r="A52" i="5"/>
  <c r="A53" i="5"/>
  <c r="C98" i="3" l="1"/>
  <c r="B44" i="7"/>
  <c r="G44" i="7" s="1"/>
  <c r="K44" i="7" s="1"/>
  <c r="AC129" i="7"/>
  <c r="AC128" i="7"/>
  <c r="AC127" i="7"/>
  <c r="AC126" i="7"/>
  <c r="AC125" i="7"/>
  <c r="AC124" i="7"/>
  <c r="AC123" i="7"/>
  <c r="AC122" i="7"/>
  <c r="AC131" i="7"/>
  <c r="B111" i="7"/>
  <c r="Z111" i="7" s="1"/>
  <c r="AC130" i="7"/>
  <c r="AD128" i="7"/>
  <c r="AD127" i="7"/>
  <c r="AD126" i="7"/>
  <c r="AD125" i="7"/>
  <c r="AD124" i="7"/>
  <c r="AD129" i="7"/>
  <c r="AD131" i="7"/>
  <c r="AD130" i="7"/>
  <c r="L30" i="7"/>
  <c r="B114" i="7"/>
  <c r="Z114" i="7" s="1"/>
  <c r="E3" i="3"/>
  <c r="C120" i="7"/>
  <c r="AA120" i="7" s="1"/>
  <c r="C114" i="7"/>
  <c r="AA114" i="7" s="1"/>
  <c r="C118" i="7"/>
  <c r="AA118" i="7" s="1"/>
  <c r="C115" i="7"/>
  <c r="AA115" i="7" s="1"/>
  <c r="C119" i="7"/>
  <c r="AA119" i="7" s="1"/>
  <c r="C113" i="7"/>
  <c r="AA113" i="7" s="1"/>
  <c r="C112" i="7"/>
  <c r="AA112" i="7" s="1"/>
  <c r="C116" i="7"/>
  <c r="AA116" i="7" s="1"/>
  <c r="C111" i="7"/>
  <c r="AA111" i="7" s="1"/>
  <c r="C117" i="7"/>
  <c r="AA117" i="7" s="1"/>
  <c r="AD122" i="7"/>
  <c r="L114" i="7"/>
  <c r="AD114" i="7" s="1"/>
  <c r="L118" i="7"/>
  <c r="AD118" i="7" s="1"/>
  <c r="H114" i="7"/>
  <c r="AC114" i="7" s="1"/>
  <c r="H118" i="7"/>
  <c r="AC118" i="7" s="1"/>
  <c r="AD121" i="7"/>
  <c r="L115" i="7"/>
  <c r="AD115" i="7" s="1"/>
  <c r="L119" i="7"/>
  <c r="AD119" i="7" s="1"/>
  <c r="AC121" i="7"/>
  <c r="H115" i="7"/>
  <c r="AC115" i="7" s="1"/>
  <c r="H119" i="7"/>
  <c r="AC119" i="7" s="1"/>
  <c r="L27" i="7"/>
  <c r="L112" i="7"/>
  <c r="AD112" i="7" s="1"/>
  <c r="L116" i="7"/>
  <c r="AD116" i="7" s="1"/>
  <c r="L120" i="7"/>
  <c r="AD120" i="7" s="1"/>
  <c r="H112" i="7"/>
  <c r="AC112" i="7" s="1"/>
  <c r="H116" i="7"/>
  <c r="AC116" i="7" s="1"/>
  <c r="H120" i="7"/>
  <c r="AC120" i="7" s="1"/>
  <c r="L113" i="7"/>
  <c r="AD113" i="7" s="1"/>
  <c r="L117" i="7"/>
  <c r="AD117" i="7" s="1"/>
  <c r="H113" i="7"/>
  <c r="AC113" i="7" s="1"/>
  <c r="H117" i="7"/>
  <c r="AC117" i="7" s="1"/>
  <c r="A54" i="7"/>
  <c r="L33" i="7"/>
  <c r="A50" i="7"/>
  <c r="L29" i="7"/>
  <c r="A65" i="7"/>
  <c r="L34" i="7"/>
  <c r="A67" i="7"/>
  <c r="L36" i="7"/>
  <c r="A63" i="7"/>
  <c r="L32" i="7"/>
  <c r="A59" i="7"/>
  <c r="L28" i="7"/>
  <c r="A51" i="7"/>
  <c r="A56" i="7"/>
  <c r="L35" i="7"/>
  <c r="A52" i="7"/>
  <c r="L31" i="7"/>
  <c r="A48" i="7"/>
  <c r="V68" i="7"/>
  <c r="A58" i="7"/>
  <c r="W68" i="7"/>
  <c r="A53" i="7"/>
  <c r="A49" i="7"/>
  <c r="A57" i="7"/>
  <c r="A62" i="7"/>
  <c r="A61" i="7"/>
  <c r="A55" i="7"/>
  <c r="A64" i="7"/>
  <c r="A60" i="7"/>
  <c r="A66" i="7"/>
  <c r="M33" i="7"/>
  <c r="M34" i="7"/>
  <c r="H27" i="7"/>
  <c r="G25" i="7"/>
  <c r="I27" i="7"/>
  <c r="J28" i="7"/>
  <c r="J29" i="7"/>
  <c r="J30" i="7"/>
  <c r="J31" i="7"/>
  <c r="J32" i="7"/>
  <c r="J33" i="7"/>
  <c r="J34" i="7"/>
  <c r="J35" i="7"/>
  <c r="J36" i="7"/>
  <c r="J27" i="7"/>
  <c r="A1" i="3" l="1"/>
  <c r="A96" i="3"/>
  <c r="L111" i="7"/>
  <c r="AD111" i="7" s="1"/>
  <c r="H111" i="7"/>
  <c r="AC111" i="7" s="1"/>
  <c r="G3" i="6"/>
  <c r="A1" i="6" s="1"/>
  <c r="G3" i="7"/>
  <c r="P28" i="7"/>
  <c r="P27" i="7"/>
  <c r="P33" i="7"/>
  <c r="N33" i="7" s="1"/>
  <c r="P36" i="7"/>
  <c r="N36" i="7" s="1"/>
  <c r="P32" i="7"/>
  <c r="N32" i="7" s="1"/>
  <c r="P35" i="7"/>
  <c r="N35" i="7" s="1"/>
  <c r="P31" i="7"/>
  <c r="N31" i="7" s="1"/>
  <c r="P34" i="7"/>
  <c r="N34" i="7" s="1"/>
  <c r="P29" i="7"/>
  <c r="N29" i="7" s="1"/>
  <c r="P30" i="7"/>
  <c r="N30" i="7" s="1"/>
  <c r="K37" i="7"/>
  <c r="L37" i="7"/>
  <c r="N37" i="7" s="1"/>
  <c r="M35" i="7" l="1"/>
  <c r="M36" i="7"/>
  <c r="M32" i="7"/>
  <c r="M27" i="7"/>
  <c r="N27" i="7"/>
  <c r="T58" i="7"/>
  <c r="M28" i="7"/>
  <c r="N28" i="7"/>
  <c r="M31" i="7"/>
  <c r="T62" i="7"/>
  <c r="T64" i="7"/>
  <c r="T66" i="7"/>
  <c r="T65" i="7"/>
  <c r="T67" i="7"/>
  <c r="M29" i="7"/>
  <c r="T60" i="7"/>
  <c r="T63" i="7"/>
  <c r="T59" i="7"/>
  <c r="M30" i="7"/>
  <c r="T61" i="7"/>
  <c r="M37" i="7"/>
  <c r="E86" i="4"/>
  <c r="E87" i="4" s="1"/>
  <c r="E88" i="4" s="1"/>
  <c r="E89" i="4" s="1"/>
  <c r="E90" i="4" s="1"/>
  <c r="E91" i="4" s="1"/>
  <c r="E92" i="4" s="1"/>
  <c r="M42" i="4"/>
  <c r="N42" i="4" s="1"/>
  <c r="M43" i="4"/>
  <c r="N43" i="4" s="1"/>
  <c r="M44" i="4"/>
  <c r="N44" i="4" s="1"/>
  <c r="M45" i="4"/>
  <c r="N45" i="4" s="1"/>
  <c r="M46" i="4"/>
  <c r="N46" i="4" s="1"/>
  <c r="M47" i="4"/>
  <c r="N47" i="4" s="1"/>
  <c r="M48" i="4"/>
  <c r="N48" i="4" s="1"/>
  <c r="M49" i="4"/>
  <c r="N49" i="4" s="1"/>
  <c r="M50" i="4"/>
  <c r="N50" i="4" s="1"/>
  <c r="M51" i="4"/>
  <c r="N51" i="4" s="1"/>
  <c r="M52" i="4"/>
  <c r="N52" i="4" s="1"/>
  <c r="M53" i="4"/>
  <c r="N53" i="4" s="1"/>
  <c r="M54" i="4"/>
  <c r="N54" i="4" s="1"/>
  <c r="M55" i="4"/>
  <c r="N55" i="4" s="1"/>
  <c r="M56" i="4"/>
  <c r="N56" i="4" s="1"/>
  <c r="M57" i="4"/>
  <c r="N57" i="4" s="1"/>
  <c r="M58" i="4"/>
  <c r="N58" i="4" s="1"/>
  <c r="M59" i="4"/>
  <c r="N59" i="4" s="1"/>
  <c r="M60" i="4"/>
  <c r="N60" i="4" s="1"/>
  <c r="M61" i="4"/>
  <c r="N61" i="4" s="1"/>
  <c r="M62" i="4"/>
  <c r="N62" i="4" s="1"/>
  <c r="M63" i="4"/>
  <c r="N63" i="4" s="1"/>
  <c r="D63" i="4" s="1"/>
  <c r="M64" i="4"/>
  <c r="N64" i="4" s="1"/>
  <c r="M65" i="4"/>
  <c r="N65" i="4" s="1"/>
  <c r="M66" i="4"/>
  <c r="N66" i="4" s="1"/>
  <c r="M67" i="4"/>
  <c r="N67" i="4" s="1"/>
  <c r="M68" i="4"/>
  <c r="N68" i="4" s="1"/>
  <c r="M69" i="4"/>
  <c r="N69" i="4" s="1"/>
  <c r="M70" i="4"/>
  <c r="N70" i="4" s="1"/>
  <c r="M71" i="4"/>
  <c r="N71" i="4" s="1"/>
  <c r="M72" i="4"/>
  <c r="N72" i="4" s="1"/>
  <c r="M73" i="4"/>
  <c r="N73" i="4" s="1"/>
  <c r="M74" i="4"/>
  <c r="N74" i="4" s="1"/>
  <c r="M75" i="4"/>
  <c r="N75" i="4" s="1"/>
  <c r="M76" i="4"/>
  <c r="N76" i="4" s="1"/>
  <c r="M77" i="4"/>
  <c r="N77" i="4" s="1"/>
  <c r="M78" i="4"/>
  <c r="N78" i="4" s="1"/>
  <c r="M79" i="4"/>
  <c r="N79" i="4" s="1"/>
  <c r="M80" i="4"/>
  <c r="N80" i="4" s="1"/>
  <c r="M81" i="4"/>
  <c r="N81" i="4" s="1"/>
  <c r="M82" i="4"/>
  <c r="N82" i="4" s="1"/>
  <c r="M41" i="4"/>
  <c r="N41" i="4" s="1"/>
  <c r="D41" i="4" s="1"/>
  <c r="D71" i="4" l="1"/>
  <c r="D54" i="4"/>
  <c r="D76" i="4"/>
  <c r="D92" i="4" s="1"/>
  <c r="A58" i="3" s="1"/>
  <c r="D60" i="4"/>
  <c r="D89" i="4" s="1"/>
  <c r="A55" i="3" s="1"/>
  <c r="D48" i="4"/>
  <c r="V64" i="7"/>
  <c r="W64" i="7"/>
  <c r="V60" i="7"/>
  <c r="W60" i="7"/>
  <c r="W61" i="7"/>
  <c r="V61" i="7"/>
  <c r="V66" i="7"/>
  <c r="W66" i="7"/>
  <c r="W59" i="7"/>
  <c r="V59" i="7"/>
  <c r="W67" i="7"/>
  <c r="V67" i="7"/>
  <c r="V62" i="7"/>
  <c r="W62" i="7"/>
  <c r="W58" i="7"/>
  <c r="V58" i="7"/>
  <c r="W63" i="7"/>
  <c r="V63" i="7"/>
  <c r="W65" i="7"/>
  <c r="V65" i="7"/>
  <c r="D86" i="4"/>
  <c r="A52" i="3" s="1"/>
  <c r="D90" i="4"/>
  <c r="A56" i="3" s="1"/>
  <c r="D87" i="4"/>
  <c r="A53" i="3" s="1"/>
  <c r="D91" i="4"/>
  <c r="A57" i="3" s="1"/>
  <c r="D88" i="4"/>
  <c r="A54" i="3" s="1"/>
  <c r="N83" i="4"/>
  <c r="K83" i="4" s="1"/>
  <c r="K39" i="4" s="1"/>
  <c r="B62" i="3" s="1"/>
</calcChain>
</file>

<file path=xl/sharedStrings.xml><?xml version="1.0" encoding="utf-8"?>
<sst xmlns="http://schemas.openxmlformats.org/spreadsheetml/2006/main" count="540" uniqueCount="488">
  <si>
    <t>poučavanja, učenja i vrednovanja u digitalnom okruženju</t>
  </si>
  <si>
    <t>digitalnih kompetencija</t>
  </si>
  <si>
    <t>digitalna kulture</t>
  </si>
  <si>
    <t>digitalni sadržaja</t>
  </si>
  <si>
    <t>infrastrukture i servisa</t>
  </si>
  <si>
    <t>istraživanja u digitalnom okruženju</t>
  </si>
  <si>
    <t>angažmana i komunikacije dionika u digitalnom okruženju</t>
  </si>
  <si>
    <t>manje od 5</t>
  </si>
  <si>
    <t>više od 20</t>
  </si>
  <si>
    <t>izm. 5 i 10</t>
  </si>
  <si>
    <t>izm. 10 i 15</t>
  </si>
  <si>
    <t>izm. 15 i 20</t>
  </si>
  <si>
    <t>Težina</t>
  </si>
  <si>
    <t>VU</t>
  </si>
  <si>
    <t>Zrelost</t>
  </si>
  <si>
    <t>I</t>
  </si>
  <si>
    <t>S</t>
  </si>
  <si>
    <t>SC1</t>
  </si>
  <si>
    <t>SC2</t>
  </si>
  <si>
    <t>SC3</t>
  </si>
  <si>
    <t>M</t>
  </si>
  <si>
    <t>R</t>
  </si>
  <si>
    <t>T</t>
  </si>
  <si>
    <t>A</t>
  </si>
  <si>
    <t>D</t>
  </si>
  <si>
    <t>d</t>
  </si>
  <si>
    <t>g</t>
  </si>
  <si>
    <t>G</t>
  </si>
  <si>
    <t>Cilj</t>
  </si>
  <si>
    <t>učenje i rast</t>
  </si>
  <si>
    <t>korisnici</t>
  </si>
  <si>
    <t>financije</t>
  </si>
  <si>
    <t>vizija</t>
  </si>
  <si>
    <t>posl. procesi</t>
  </si>
  <si>
    <t>W %</t>
  </si>
  <si>
    <t>Start</t>
  </si>
  <si>
    <t>DA</t>
  </si>
  <si>
    <t>NE</t>
  </si>
  <si>
    <t>u1</t>
  </si>
  <si>
    <t>u2</t>
  </si>
  <si>
    <t>u3</t>
  </si>
  <si>
    <t>SC</t>
  </si>
  <si>
    <t>Datum</t>
  </si>
  <si>
    <t>Promjena</t>
  </si>
  <si>
    <t>Mjera</t>
  </si>
  <si>
    <t>Početno stanje</t>
  </si>
  <si>
    <t>Rbr</t>
  </si>
  <si>
    <t>Ozn</t>
  </si>
  <si>
    <t>Opis</t>
  </si>
  <si>
    <t>Row Labels</t>
  </si>
  <si>
    <t>Grand Total</t>
  </si>
  <si>
    <t>Sum of Promjena</t>
  </si>
  <si>
    <t xml:space="preserve">S3: </t>
  </si>
  <si>
    <t xml:space="preserve">S1: </t>
  </si>
  <si>
    <t xml:space="preserve">S2: </t>
  </si>
  <si>
    <t xml:space="preserve">S4: </t>
  </si>
  <si>
    <t xml:space="preserve">S5: </t>
  </si>
  <si>
    <t xml:space="preserve">W1: </t>
  </si>
  <si>
    <t xml:space="preserve">W2: </t>
  </si>
  <si>
    <t xml:space="preserve">W3: </t>
  </si>
  <si>
    <t xml:space="preserve">W4: </t>
  </si>
  <si>
    <t xml:space="preserve">W5: </t>
  </si>
  <si>
    <t xml:space="preserve">O1: </t>
  </si>
  <si>
    <t xml:space="preserve">O2: </t>
  </si>
  <si>
    <t xml:space="preserve">O3: </t>
  </si>
  <si>
    <t xml:space="preserve">O4: </t>
  </si>
  <si>
    <t xml:space="preserve">O5: </t>
  </si>
  <si>
    <t xml:space="preserve">T1: </t>
  </si>
  <si>
    <t xml:space="preserve">T2: </t>
  </si>
  <si>
    <t xml:space="preserve">T3: </t>
  </si>
  <si>
    <t xml:space="preserve">T4: </t>
  </si>
  <si>
    <t xml:space="preserve">T5: </t>
  </si>
  <si>
    <t>f1</t>
  </si>
  <si>
    <t>k1</t>
  </si>
  <si>
    <t>v1</t>
  </si>
  <si>
    <t>p1</t>
  </si>
  <si>
    <t>v2</t>
  </si>
  <si>
    <t>k2</t>
  </si>
  <si>
    <t>p2</t>
  </si>
  <si>
    <t>EXAMPLE 1</t>
  </si>
  <si>
    <t>Describe a business process that is an example of the application of digital technology.</t>
  </si>
  <si>
    <t>EXAMPLE 2</t>
  </si>
  <si>
    <t>EXAMPLE 3</t>
  </si>
  <si>
    <t>DIGITAL MATURITY ASSESSMENT FOR HIGHER EDUCATION</t>
  </si>
  <si>
    <t>This Excel file is an implementation of the instrument for measuring the digital maturity of higher education institutions developed by Valentina Đurek, PhD.</t>
  </si>
  <si>
    <t>Higher education institution digital maturity assessors (list individuals and their functions):</t>
  </si>
  <si>
    <t>OVERALL DIGITAL MATURITY OF THE HIGHER EDUCATION INSTITUTION</t>
  </si>
  <si>
    <t>Elements</t>
  </si>
  <si>
    <t>1 - Digitally unaware</t>
  </si>
  <si>
    <t>2 - Digital initial</t>
  </si>
  <si>
    <t>3 - Digitally Empowered</t>
  </si>
  <si>
    <t>4 - Digitally Capable</t>
  </si>
  <si>
    <t>5 - Digitally mature</t>
  </si>
  <si>
    <t>Leadership, planning and management</t>
  </si>
  <si>
    <t>Quality assurance</t>
  </si>
  <si>
    <t>Adopted procedures for monitoring student progress through studies with the support of ICT</t>
  </si>
  <si>
    <t>Monitoring and periodic review of the quality of study programs from the aspect of ICT application</t>
  </si>
  <si>
    <t>Scientific research work with the support of ICT</t>
  </si>
  <si>
    <t xml:space="preserve"> Use of ICT in the preparation and publication of scientific research papers</t>
  </si>
  <si>
    <t>ICT support in the management of scientific research work and projects</t>
  </si>
  <si>
    <t xml:space="preserve"> Continuous training of researchers in the application of ICT in scientific and research work</t>
  </si>
  <si>
    <t>Networking and collaboration of researchers in scientific research work with the support of ICT</t>
  </si>
  <si>
    <t>Technology transfer and serving society with the support of ICT</t>
  </si>
  <si>
    <t xml:space="preserve"> Applied research with the application of ICT for the purpose of developing new technology or products</t>
  </si>
  <si>
    <t>Networking of researchers and research users with the support of ICT</t>
  </si>
  <si>
    <t>Learning and teaching supported by ICT</t>
  </si>
  <si>
    <t>Ubiquitous learning and open curriculum using ICT</t>
  </si>
  <si>
    <t>An accessible repository of digital educational content</t>
  </si>
  <si>
    <t>Creation, storage and use of digital content by teachers</t>
  </si>
  <si>
    <t>Creation, storage and use of digital content by students</t>
  </si>
  <si>
    <t>Using learning analytics to improve learning and teaching</t>
  </si>
  <si>
    <t>Personalization and support for underrepresented groups through the use of ICT in learning and teaching</t>
  </si>
  <si>
    <t>ICT culture</t>
  </si>
  <si>
    <t xml:space="preserve"> Employee self-confidence and motivation for using ICT</t>
  </si>
  <si>
    <t xml:space="preserve"> Use of online communication, information and reporting systems for teachers and students</t>
  </si>
  <si>
    <t xml:space="preserve"> Application of guidelines and recommendations for regulated access and secure use of ICT resources</t>
  </si>
  <si>
    <t>Application of ethical standards, general data protection regulation (GDPR), copyright and intellectual property in the field of ICT</t>
  </si>
  <si>
    <t>Planning and procurement of ICT infrastructure</t>
  </si>
  <si>
    <t>Availability of ICT resources for scientific research work</t>
  </si>
  <si>
    <t xml:space="preserve"> Availability of ICT resources for support services</t>
  </si>
  <si>
    <t>Access to ICT resources for students in and out of class</t>
  </si>
  <si>
    <t>ICT resources and infrastructure</t>
  </si>
  <si>
    <t>Authors of the strategic planning plan</t>
  </si>
  <si>
    <t>Motivation and goals for strategic planning</t>
  </si>
  <si>
    <t>Analysis of the current situation</t>
  </si>
  <si>
    <t>Formulation of strategic elements - mission</t>
  </si>
  <si>
    <t>Formulation of strategic elements - core values</t>
  </si>
  <si>
    <t>Formulation of strategic elements - vision</t>
  </si>
  <si>
    <t>Formulation of strategic elements - strategic initiatives and goals</t>
  </si>
  <si>
    <t>Creating an action plan</t>
  </si>
  <si>
    <t>Implementation of the plan</t>
  </si>
  <si>
    <t>Evaluation of plan implementation</t>
  </si>
  <si>
    <t>Planned start of the strategy (year):</t>
  </si>
  <si>
    <t>Planned end of the strategy:</t>
  </si>
  <si>
    <t>Phases</t>
  </si>
  <si>
    <t>First and last name</t>
  </si>
  <si>
    <t>Function</t>
  </si>
  <si>
    <t>Expertise relevant to the strategic plan</t>
  </si>
  <si>
    <t>Associate the methods you plan to use with the strategic planning (management) phases.</t>
  </si>
  <si>
    <t>Formulation of strategic elements</t>
  </si>
  <si>
    <t>Communication plan: How do you plan to inform employees and stakeholders about the creation of the strategic plan, its implementation and the possibilities of involvement in the creation and/or implementation of the strategic plan (strategy)</t>
  </si>
  <si>
    <t>teaching, learning and assessment in a digital environment</t>
  </si>
  <si>
    <t>digital competences</t>
  </si>
  <si>
    <t>digital culture</t>
  </si>
  <si>
    <t>digital content</t>
  </si>
  <si>
    <t>infrastructure and services</t>
  </si>
  <si>
    <t>research in the digital environment</t>
  </si>
  <si>
    <t>stakeholder engagement and communication in the digital environment</t>
  </si>
  <si>
    <t>quality assurance</t>
  </si>
  <si>
    <t>technology transfer</t>
  </si>
  <si>
    <t>Higher education institution</t>
  </si>
  <si>
    <t>Authors of the strategic plan</t>
  </si>
  <si>
    <t>EXPERIENCE IN STRATEGIC PLANNING AND EXISTING STRATEGIC PLANS</t>
  </si>
  <si>
    <t>The higher education institution has not yet developed strategic plans at the HEI level or at the level of a specific area.</t>
  </si>
  <si>
    <t>Qualitatively describe the past strategic plans that are active or have been active for the past 5 years - which areas did they apply to, which time intervals did they apply to, etc.</t>
  </si>
  <si>
    <t>Write down the mission stated in that plan.</t>
  </si>
  <si>
    <t>Write down the core values stated in that plan.</t>
  </si>
  <si>
    <t>Write down the vision outlined in that plan.</t>
  </si>
  <si>
    <t>Write up to 3 strategic goals listed in that plan that can be linked to the chosen strategic area of application of digital technology.</t>
  </si>
  <si>
    <t>Briefly describe how the higher education institution implements the stated goals and how successful it is in doing so (what are the KPIs, if any are defined)</t>
  </si>
  <si>
    <t>DIGITAL MATURITY OF A HIGHER EDUCATION INSTITUTION AND ANALYSIS OF THE CURRENT STATE OF A SELECTED STRATEGIC AREA</t>
  </si>
  <si>
    <t>Achieved digital maturity values by area</t>
  </si>
  <si>
    <t>Overall digital maturity of the higher education institution</t>
  </si>
  <si>
    <t>Describe the maturity of the selected area in more detail qualitatively (using the descriptors provided in the rubric)</t>
  </si>
  <si>
    <t>SWOT analysis. Identify up to 5 strengths, weaknesses, opportunities and threats related to higher education in the context of the chosen strategy area.</t>
  </si>
  <si>
    <t>Strengths</t>
  </si>
  <si>
    <t>Weaknesses</t>
  </si>
  <si>
    <t>Threats</t>
  </si>
  <si>
    <t>Opportunities</t>
  </si>
  <si>
    <t>Start of strategy (YEAR):</t>
  </si>
  <si>
    <t>End of strategy (YEAR):</t>
  </si>
  <si>
    <t>If the higher education institution has completed the implementation of a strategy that is at least partially related to the selected area of application of the strategy, and if there is a document on the level of achievement of the strategic goals of that strategy, briefly describe the achievement of those goals here.</t>
  </si>
  <si>
    <t>Core values. Analyze the core values of the existing strategy and propose changes or create core values if they have not yet been defined. Make an argument.</t>
  </si>
  <si>
    <t>Strategic objectives. Define 3 strategic objectives related to the selected strategy area. It is desirable to apply as many SMART criteria as possible.</t>
  </si>
  <si>
    <t>Target mark</t>
  </si>
  <si>
    <t>Goal formulation</t>
  </si>
  <si>
    <t>Mark with an "x" whether the goals meet each SMART criterion. Give your reasons.</t>
  </si>
  <si>
    <t>Authors of the action plan</t>
  </si>
  <si>
    <t>STRATEGIC GOALS</t>
  </si>
  <si>
    <t>The strategic plan defines the following strategic goals:</t>
  </si>
  <si>
    <t>SWOT ANALYSIS</t>
  </si>
  <si>
    <t>CREATING STRATEGIES</t>
  </si>
  <si>
    <t>SWOT elements</t>
  </si>
  <si>
    <t>Activity/Strategy</t>
  </si>
  <si>
    <t>CREATING OPERATIONAL GOALS</t>
  </si>
  <si>
    <t>Activity</t>
  </si>
  <si>
    <t>Goal</t>
  </si>
  <si>
    <t>Measure (KPI)</t>
  </si>
  <si>
    <t>Perspective</t>
  </si>
  <si>
    <t>Label</t>
  </si>
  <si>
    <t>DEADLINES, BEARERS AND RESOURCES</t>
  </si>
  <si>
    <t>Deadline</t>
  </si>
  <si>
    <t>Holder</t>
  </si>
  <si>
    <t>Human resources</t>
  </si>
  <si>
    <t>Material resources</t>
  </si>
  <si>
    <t>Financial resources</t>
  </si>
  <si>
    <t>Area of strategy</t>
  </si>
  <si>
    <t>THE SEVERITY OF THE IMPACT OF OPERATIONAL ON STRATEGIC GOALS and THE CONSTRUCTION OF THE MEASURING INSTRUMENT</t>
  </si>
  <si>
    <r>
      <t xml:space="preserve"> Fill in the Start column with the initial measurement values.</t>
    </r>
    <r>
      <rPr>
        <sz val="11"/>
        <color theme="1"/>
        <rFont val="Arial"/>
        <family val="2"/>
        <charset val="238"/>
      </rPr>
      <t>These values correspond to the actual state of the KPIs at the beginning of the implementation of the strategic plan. If the activity has not yet been implemented, enter the D value for each measure.</t>
    </r>
  </si>
  <si>
    <t>MR</t>
  </si>
  <si>
    <t>(DdgG)</t>
  </si>
  <si>
    <t>Change (Start)</t>
  </si>
  <si>
    <t>Goal achievement</t>
  </si>
  <si>
    <t>MONITORING STRATEGY IMPLEMENTATION THROUGH MILESTONES (QUARTERS)</t>
  </si>
  <si>
    <t>Lab</t>
  </si>
  <si>
    <t>Lab.</t>
  </si>
  <si>
    <t>Think about the reasons for the failure of the strategies we analyzed earlier. Based on this analysis, suggest appropriate measures to try to prevent these failures from occurring.</t>
  </si>
  <si>
    <t>No.</t>
  </si>
  <si>
    <t>Mark.</t>
  </si>
  <si>
    <t>Date</t>
  </si>
  <si>
    <t>Description of activity (event)</t>
  </si>
  <si>
    <t>Measure</t>
  </si>
  <si>
    <t>Change</t>
  </si>
  <si>
    <t>In this task, a strategic development plan is created for</t>
  </si>
  <si>
    <t>Higher education instituion (HEI)</t>
  </si>
  <si>
    <t>INTRODUCTION</t>
  </si>
  <si>
    <t>quarter</t>
  </si>
  <si>
    <r>
      <t xml:space="preserve"> To monitor the progress of the strategy action plan, it is necessary to keep a log of changes by operational objectives (available below). Based on the entries in the log, the "Current" column in the previous table is automatically calculated. At the end of each interval, the values from the last column of the previous table (Goal Achievement) should be copied or specially pasted into the next table. </t>
    </r>
    <r>
      <rPr>
        <sz val="11"/>
        <color theme="1"/>
        <rFont val="Arial"/>
        <family val="2"/>
        <charset val="238"/>
      </rPr>
      <t>Paste special is performed by selecting all the values in the Goal Achievement column (From M27 to M37), then right-clicking and selecting Copy, and then positioning yourself in the first row of the next table in the column corresponding to the quarter of data collection, then right-clicking and selecting Paste special and selecting Values and OK in the menu that appears. This will take the current values of the percentage of completion of each goal and it will be possible to monitor their completion over time in the graphical display. Of course, at the beginning it is necessary to specially paste the goal achievement values for the data entered in the Current column (which then correspond to the START column). Further special pasting should be done every 3 months (quarter).</t>
    </r>
    <r>
      <rPr>
        <b/>
        <sz val="11"/>
        <color theme="1"/>
        <rFont val="Arial"/>
        <family val="2"/>
        <charset val="238"/>
      </rPr>
      <t xml:space="preserve"> 
Additionally, the following table shows the time of its execution for each goal (blue background in periods).</t>
    </r>
    <r>
      <rPr>
        <sz val="11"/>
        <color theme="1"/>
        <rFont val="Arial"/>
        <family val="2"/>
        <charset val="238"/>
      </rPr>
      <t>Therefore, it is possible to monitor whether the goals are being implemented on time, in accordance with the plan. The values are pasted into the table in a color that corresponds to the definitions according to the BSC (between di and D - red, between dig - brownish yellow and above g - green).</t>
    </r>
  </si>
  <si>
    <t>List the main benefits attained from the application of digital technologies in this example.</t>
  </si>
  <si>
    <t>Is there room for improvement?</t>
  </si>
  <si>
    <r>
      <t>Classify this example of the use of digital technologies in terms of how they are used (</t>
    </r>
    <r>
      <rPr>
        <sz val="11"/>
        <color theme="1"/>
        <rFont val="Arial"/>
        <family val="2"/>
        <charset val="238"/>
      </rPr>
      <t xml:space="preserve">digitization, optimization, digital transformation) </t>
    </r>
    <r>
      <rPr>
        <b/>
        <sz val="11"/>
        <color theme="1"/>
        <rFont val="Arial"/>
        <family val="2"/>
      </rPr>
      <t>and their form</t>
    </r>
    <r>
      <rPr>
        <sz val="11"/>
        <color theme="1"/>
        <rFont val="Arial"/>
        <family val="2"/>
        <charset val="238"/>
      </rPr>
      <t xml:space="preserve"> (innovation or disruption).</t>
    </r>
  </si>
  <si>
    <t>Classify this example of the use of digital technologies in terms of how they are used (digitization, optimization, digital transformation) and their form (innovation or disruption).</t>
  </si>
  <si>
    <t xml:space="preserve"> EXAMPLES OF THE APPLICATION OF DIGITAL TECHNOLOGIES</t>
  </si>
  <si>
    <t>Adopted HEI ICT integration strategy aligned with ICT global trends</t>
  </si>
  <si>
    <t>Managing HEI operations with the support of ICT and information systems to support business processes</t>
  </si>
  <si>
    <t xml:space="preserve"> The process of developing a strategic document for the integration of ICT at the HEI has begun.</t>
  </si>
  <si>
    <t>Planning, monitoring and evaluation of financial investment in ICT at the HEI</t>
  </si>
  <si>
    <t>The HEI does not plan to make financial investments in the implementation of ICT resources for learning and teaching; research and development, and the operations of the institution.</t>
  </si>
  <si>
    <t xml:space="preserve"> The HEI does not have a financial investment plan in ICT resources for learning and teaching; research and development, and the institution's operations; it is implemented as needed.</t>
  </si>
  <si>
    <t xml:space="preserve"> The HEI systematically invests in the continuous and comprehensive professional development of its employees in the field of ICT application. Almost all employees include ICT in the planning of the teaching process with the aim of improving learning and teaching methods; research and development, and directing teaching in accordance with learning outcomes, and regularly reviews and revises their plan accordingly.</t>
  </si>
  <si>
    <t>The HEI systematically invests in the continuous and comprehensive professional development of its employees (not only teaching staff) at all levels in the field of ICT application. Employees are encouraged to attend accredited/certified training courses that contribute to their professional development and institutional development. Almost all employees include ICT in the planning of the teaching process with the aim of improving learning and teaching methods; research and development, and directing teaching in accordance with learning outcomes, and regularly review and revise their plan accordingly.</t>
  </si>
  <si>
    <t>The HEI management does not plan or implement the provision of ICT resources for scientific and research work through planning, procurement (providing funds), implementation, employee education, and provision of ICT support, but rather it is implemented as needed.</t>
  </si>
  <si>
    <t>The HEI does not implement a quality assurance policy for the use of ICT as part of a strategic management document.</t>
  </si>
  <si>
    <t xml:space="preserve"> The HEI partially implements a quality assurance policy for the application of ICT as a separate document, but not as part of the strategic management document.</t>
  </si>
  <si>
    <t>The HEI implements the quality assurance policy of ICT application as part of the strategic management document. The ICT quality assurance policy includes planning and establishment, but not measurement, analysis of ICT application at the HEI.</t>
  </si>
  <si>
    <t>The HEI  implements the quality assurance policy of ICT application as part of the strategic management document. The ICT application quality assurance policy includes planning, establishment, measurements and analyses, and continuous improvement of the ICT application in order to meet the quality requirements set by the HEI.</t>
  </si>
  <si>
    <t>The HEI does not have adopted procedures and monitoring of student enrollment, their progress through studies, and completion of studies with the support of ICT.</t>
  </si>
  <si>
    <t xml:space="preserve"> The HEI has partially defined and published regulations covering all phases of the student “life cycle”, e.g. enrolment, progression, awards and certificates with the support of ICT.</t>
  </si>
  <si>
    <t xml:space="preserve"> The HEI has defined and published regulations that cover all stages of the "life cycle" of students, such as enrollment, promotion, recognition and certificates with the support of ICT.</t>
  </si>
  <si>
    <t>The HEI has defined and published regulations covering all phases of the student “lifecycle”, e.g. enrolment, progression, recognition and certification with the support of ICT. Staff are encouraged to use ICT to provide students with feedback on their progress in a modern way, e.g. using e-portfolios, but does not use learning analytics and data mining.</t>
  </si>
  <si>
    <t>The HEI has defined and published regulations covering all phases of the student “lifecycle”, e.g. enrolment, progression, recognition and certification with the support of ICT. The HEI uses learning analytics and data mining. Staff are encouraged to use ICT to provide students with feedback on their progress in a modern way, e.g. using e-portfolios.</t>
  </si>
  <si>
    <t xml:space="preserve"> Continuous monitoring of the results of the application of ICT in scientific and teaching work in order to ensure the quality of the HEI</t>
  </si>
  <si>
    <t>The HEI monitors the results of scientific and teaching work and the progress of teachers, while not using guidelines, recommendations and ICT for continuous monitoring of teachers for the purpose of ensuring the quality of the HEI.</t>
  </si>
  <si>
    <t>The HEI has established guidelines and recommendations for advancement in the teaching profession. The institution uses ICT to expand formative assessments that include knowledge, but also skills and competences (especially digital competences) for the purpose of HEI quality assurance, but does not use learning analytics and in-depth data analysis (data mining).</t>
  </si>
  <si>
    <t>The HEI has established guidelines and recommendations for advancement in the teaching profession. The institution uses ICT to expand formative assessments that include knowledge, but also skills and competences (especially digital competences) for the purpose of HEI quality assurance and uses learning analytics and data mining.</t>
  </si>
  <si>
    <t>Continuous monitoring of the application of ICT resources for the purpose of ensuring the quality of the HEI</t>
  </si>
  <si>
    <t>The HEI does not have established guidelines and recommendations for the continuous monitoring of the results of scientific and teaching work and the advancement of teachers to ensure the quality of the HEI.</t>
  </si>
  <si>
    <t>The HEI has partially established guidelines and recommendations for advancement in the teaching profession, using ICT to expand formative assessment of teachers for the purpose of ensuring quality.</t>
  </si>
  <si>
    <t>The HEI does not have established guidelines and recommendations for continuous monitoring of the results of the use of ICT resources by employees for the purpose of ensuring quality.</t>
  </si>
  <si>
    <t>The HEI periodically monitors the results and progress of employees, but does not use guidelines, recommendations, or ICT for continuous monitoring of employees for the purpose of ensuring quality.</t>
  </si>
  <si>
    <t>The HEI has partially established guidelines and recommendations for employee advancement, using ICT to expand formative assessment of employees for the purpose of ensuring quality.</t>
  </si>
  <si>
    <t>The HEI has established guidelines and recommendations for employee career advancement. The institution uses ICT to expand formative assessments that include knowledge, but also skills and competencies (especially digital competencies) for the purpose of quality assurance, but does not use learning analytics and data mining.</t>
  </si>
  <si>
    <t>The HEI has established guidelines and recommendations for employee career advancement. The institution uses ICT to expand formative assessments that include knowledge, but also skills and competencies (especially digital competencies) for the purpose of quality assurance and uses learning analytics and data mining.</t>
  </si>
  <si>
    <t>The HEI does not have established procedures for monitoring and periodic revision of study programs from the aspect of ICT application.</t>
  </si>
  <si>
    <t>The HEI has partially established procedures for monitoring and periodic revision of study programs from the aspect of ICT application, and, if necessary, the ability to report on the results of ICT implementation.</t>
  </si>
  <si>
    <t>The HEI has established procedures for periodic review and reporting on the results, quality and impact of ICT implementation on educational programs, but educational programs are not updated in line with the development of new technological and pedagogical trends.</t>
  </si>
  <si>
    <t>The HEI has established procedures for periodic review and reporting on the results, quality and impact of ICT implementation on educational programs, and updating programs in accordance with the development of new technological and pedagogical trends.</t>
  </si>
  <si>
    <t>Evaluation of the quality of work of employees from the aspect of ICT integration</t>
  </si>
  <si>
    <t>The HEI does not have established data collection procedures related to the individual professional progress and achievements of teaching, research, administrative and technical staff.</t>
  </si>
  <si>
    <t>The HEI does not have established data collection procedures related to the individual professional progress and achievements of teaching, research, administrative and technical staff, but individual employees (management) have access to appropriately processed data on the professional progress of employees.</t>
  </si>
  <si>
    <t>The HEI has partially established procedures for collecting data related to individual professional progress and achievements of teaching, research, administrative and technical staff, but there is no possibility of analyzing the collected data.</t>
  </si>
  <si>
    <t>The HEI does not plan or have defined policies related to the use of ICT in the preparation and publication of scientific papers.</t>
  </si>
  <si>
    <t>The HEI does not have a defined policy in the preparation and publication of scientific papers, but it is implemented as necessary when it involves the application of ICT.</t>
  </si>
  <si>
    <t>The HEI partially plans and implements the use of ICT in the preparation and publication of scientific papers, which is carried out at the individual level.</t>
  </si>
  <si>
    <t>The HEI has policies related to the use of ICT when publishing professional and scientific articles by employees and students at conferences and in professional journals.</t>
  </si>
  <si>
    <t xml:space="preserve"> The HEI does not plan or invest in the training of researchers in the application of ICT in scientific research work.</t>
  </si>
  <si>
    <t>The HEI does not plan the training of researchers, but training in the application of ICT in scientific and research work is carried out as needed.</t>
  </si>
  <si>
    <t>The HEI partially plans and invests in the training of researchers in the application of ICT in scientific research work (implemented as needed at the individual level).</t>
  </si>
  <si>
    <t>The HEI does not advocate for collaboration and knowledge exchange among researchers through networking with the support of ICT.</t>
  </si>
  <si>
    <t>The HEI is partially committed to collaboration, but not to the exchange of knowledge between researchers through networking with the support of ICT.</t>
  </si>
  <si>
    <t>The HEI is partly committed to collaboration and knowledge exchange among researchers through networking with the support of ICT.</t>
  </si>
  <si>
    <t>The HEI is committed to collaboration and knowledge exchange among researchers through networking supported by ICT. Collaboration among researchers relies on shared network infrastructure, but not access to shared resources.</t>
  </si>
  <si>
    <t>The HEI is committed to the collaboration and exchange of knowledge among researchers through networking supported by ICT. Collaboration among researchers relies on a shared network infrastructure and access to shared resources - such as computers, remote instruments, databases, and software tools and applications.</t>
  </si>
  <si>
    <t xml:space="preserve"> The HEI does not encourage or direct employees and students towards applied research and professional projects supported by ICT and/or in the field of ICT.</t>
  </si>
  <si>
    <t>The HEI partially encourages but does not direct employees and students towards applied research and professional projects supported by ICT and/or in the field of ICT.</t>
  </si>
  <si>
    <t>The HEI partially encourages and directs employees and students towards applied research and professional projects supported by ICT and/or in the field of ICT.</t>
  </si>
  <si>
    <t xml:space="preserve"> The HEI encourages and directs employees and students to applied research and professional projects with the support of ICT and/or in the field of ICT with the aim of advancing development and innovation.</t>
  </si>
  <si>
    <t>The HEI encourages and directs employees and students to applied research and professional projects with the support of ICT and/or in the field of ICT with the aim of improving development and innovation, cooperation between the economy and the scientific research sector, and technology development and transfer activities.</t>
  </si>
  <si>
    <t xml:space="preserve"> Cooperation of the HEI with societal stakeholders supported by ICT</t>
  </si>
  <si>
    <t>The HEI is partly committed to collaboration with stakeholders (employers, local community, pre-tertiary education) with the support of ICT.</t>
  </si>
  <si>
    <t>The HEI encourages and directs employees and students to collaborate with ICT support with employers, the local community and the pre-tertiary education sector for advisory purposes.</t>
  </si>
  <si>
    <t>The HEI encourages and directs employees and students to collaborate with ICT support with employers, the local community and the pre-tertiary education sector (face-to-face, online or a combination of both) for the purpose of consultation or future collaboration.</t>
  </si>
  <si>
    <t xml:space="preserve"> The HEI is partially committed to collaboration, but not to knowledge exchange between researchers and research users supported by ICT.</t>
  </si>
  <si>
    <t xml:space="preserve"> The HEI is partly committed to collaboration and knowledge exchange between researchers and research users with the support of ICT.</t>
  </si>
  <si>
    <t xml:space="preserve"> The HEI is committed to collaboration and knowledge exchange among researchers through networking of researchers and research users (stakeholders) with the support of ICT through partnerships with other educational institutions.</t>
  </si>
  <si>
    <t xml:space="preserve"> The HEI is committed to collaboration and knowledge exchange supported by ICT through partnerships with other educational institutions, the private and public sectors, and the wider community as research beneficiaries.</t>
  </si>
  <si>
    <t>Development of digital competences and encouragement of innovative learning and teaching methods among HEI teachers</t>
  </si>
  <si>
    <t>Teachers are aware of the possibilities and plan to improve their digital competences at agencies in charge of professional training and similar institutions, and continuously improve and develop their digital competences and participate in projects related to the development of digital competences. More than half of the teachers are continuously improving and developing innovative methods of learning and teaching.</t>
  </si>
  <si>
    <t>The HEI regularly encourages, develops and evaluates the use of ICT by students in various learning environments and across educational programmes. Students are encouraged to be creators of specific and cross-curricular digital content used in formal and non-formal educational programmes.</t>
  </si>
  <si>
    <t>The HEI does not provide employees and students with flexible access to education because learning is not available anytime, anywhere.</t>
  </si>
  <si>
    <t>The HEI partially provides employees and students with flexible access to education because learning is not available anytime and anywhere.</t>
  </si>
  <si>
    <t>The HEI provides a flexible approach to education because learning is available anytime and anywhere, but does not provide students and employees with an open curriculum.</t>
  </si>
  <si>
    <t>The HEI provides a flexible approach to education because learning is available anytime, anywhere. Students and employees are provided with an open curriculum.</t>
  </si>
  <si>
    <t>At the HEI, there is a partially accessible repository of digital educational content for teachers.</t>
  </si>
  <si>
    <t>At the HEI, there is a partially accessible repository of digital educational content for teachers and students.</t>
  </si>
  <si>
    <t>The HEI has an accessible repository of digital educational content for teachers and students.</t>
  </si>
  <si>
    <t>The HEI has defined rules to ensure that all stakeholders of the organization are well informed about intellectual property rights and copyright when acquiring, using or creating digital content. A central storage location (repository) exists for digital documents and educational content.</t>
  </si>
  <si>
    <t>Students do not apply ready-made available digital content in their learning or adapt it to the context and learning activities as needed.</t>
  </si>
  <si>
    <t>Less than half of students use ready-made, available digital content in their learning or adapt it to the context and learning activities as needed.</t>
  </si>
  <si>
    <t>The HEI does not have a defined process for measuring, collecting, and reporting on students and their progress.</t>
  </si>
  <si>
    <t xml:space="preserve"> The HEI has a partially defined process for measuring, collecting, and reporting on students and their progress to optimize learning.</t>
  </si>
  <si>
    <t xml:space="preserve"> Employees are not aware of the possibility of applying assistive ICT to address the needs of underrepresented groups through the use of ICT in learning and teaching.</t>
  </si>
  <si>
    <t xml:space="preserve"> Less than half of employees are aware of the potential for using assistive ICT to address the needs of underrepresented groups through the use of ICT in learning and teaching.</t>
  </si>
  <si>
    <t>More than half of employees are aware of the potential for using assistive ICT to address the needs of underrepresented groups through the use of ICT in learning and teaching.</t>
  </si>
  <si>
    <t>Almost all employees are aware of the possibilities of using assistive ICT to address the needs of underrepresented groups through the use of ICT in learning and teaching.</t>
  </si>
  <si>
    <t>The HEI has an approach and guidelines for the implementation of assistive ICT and appropriate digital content throughout the institution to address the needs of underrepresented groups through the use of ICT in learning and teaching.</t>
  </si>
  <si>
    <t>Less than half of staff have sufficient self-confidence and motivation, based on improving digital competences, to choose appropriate ICT technology and content for their teaching, and to apply them in teaching.</t>
  </si>
  <si>
    <t>More than half of staff have sufficient self-confidence and motivation, based on improving digital competences, to choose appropriate ICT technology and content for their teaching, and apply them in teaching.</t>
  </si>
  <si>
    <t>Almost all staff have sufficient self-confidence and motivation, based on improving digital competences, to choose appropriate ICT technology and content for their teaching, and to apply them in teaching.</t>
  </si>
  <si>
    <t>The HEI has processes in place to ensure that employees are safe and digitally competent by integrating ICT into everyday work (learning, teaching, communication, administration). It is of utmost importance for employees to comply with security rules, be aware of potential risks, and have a clear understanding of responsible behavior.</t>
  </si>
  <si>
    <t>Online presence of the HEI as an integral part of the ICT culture of teachers and students</t>
  </si>
  <si>
    <t>The HEI is not present online (websites, portals, social networks).</t>
  </si>
  <si>
    <t xml:space="preserve"> The HEI is in the process of creating a website, portal or profile on social networks.</t>
  </si>
  <si>
    <t>The HEI has an active and up-to-date website, portal or social media profile with basic information about the HEI, courses and activities.</t>
  </si>
  <si>
    <t>The HEI actively promotes and expects the engagement of staff and students on websites, portals and communities of practice of professional communities that promote excellence, quality and accessibility of educational content and knowledge on the implementation of digital learning technologies in different contexts. Through such engagement, staff and students can access and contribute to research and the wider learning ecosystem.</t>
  </si>
  <si>
    <t>Teachers do not use the online communication system, so communication can only be oral (face to face) or by telephone.</t>
  </si>
  <si>
    <t>Some teachers use an online communication system at a basic level of correspondence and communication.</t>
  </si>
  <si>
    <t>More than half of teachers use an online communication system, making it possible to establish communication and basic reporting between teachers and students.</t>
  </si>
  <si>
    <t xml:space="preserve"> More than half of teachers use appropriate communication channels and information systems to establish communication and reporting between teachers, students and the wider community.</t>
  </si>
  <si>
    <t>The HEI encourages an online system of communication and reporting between teachers and students via email, social networks, learning management systems, forums, and other online services of the institution. Websites and social media pages are updated regularly.</t>
  </si>
  <si>
    <t>The HEI does not have guidelines and recommendations for regular access and safe use of ICT resources.</t>
  </si>
  <si>
    <t>The HEI does not plan guidelines and recommendations for regular access and safe use of ICT resources, but does so as needed.</t>
  </si>
  <si>
    <t xml:space="preserve"> The HEI has partially developed guidelines and recommendations for regulated access and secure use of ICT resources owned by the institution, its employees and students.</t>
  </si>
  <si>
    <t>The HEI has guidelines and recommendations for regulated access and secure use of ICT resources owned by the institution, employees and students, for safe use of the Internet, which contributes to faster and safer learning, teaching and business, but does not provide support for BYOD capabilities.</t>
  </si>
  <si>
    <t>The HEI has guidelines and recommendations for regulated access and responsible and secure use of ICT resources owned by the institution, employees and students, for safe use of the Internet, which contributes to faster and safer learning, teaching and business. Support is secured in the implementation of ICT infrastructure and BYOD capabilities.</t>
  </si>
  <si>
    <t>The HEI does not control the application of ethical standards, the General Data Protection Regulation (GDPR), copyright and intellectual property in the field of ICT.</t>
  </si>
  <si>
    <t>The HEI partially controls the application of ethical standards, the General Data Protection Regulation (GDPR), copyright and intellectual property in the field of ICT.</t>
  </si>
  <si>
    <t>The HEI controls the application of ethical standards, the General Data Protection Regulation (GDPR), copyright and intellectual property in the field of ICT and does not have developed rules that promote the protection of copyright and intellectual property among employees and students.</t>
  </si>
  <si>
    <t>The HEI does not plan to procure ICT infrastructure for learning and teaching, research and development, and the institution's operations.</t>
  </si>
  <si>
    <t>The HEI does not have a procurement plan for investments in ICT infrastructure for learning and teaching; research and development, and the institution's operations, but rather implements it as needed.</t>
  </si>
  <si>
    <t>The HEI has a procurement plan for ICT infrastructure for learning and teaching; research and development, and the institution's operations. The implementation of the ICT infrastructure procurement plan is periodically monitored.</t>
  </si>
  <si>
    <t>The available ICT infrastructure of the HEI enables the achievement of its goals</t>
  </si>
  <si>
    <t>Almost no lecture halls at the HEI have presentation (interactive) devices (projectors, smart boards or screens) and portable devices (laptops, tablets, mobile phones) or desktop computers.</t>
  </si>
  <si>
    <t xml:space="preserve"> Less than half of the lecture halls at the HEI have presentation (interactive) devices (projectors, smart boards or screens) and portable devices (laptops, tablets, mobile phones) or desktop computers. Other peripheral devices (e.g. printers, scanners, cameras, etc.) are available as shared resources only to employees.</t>
  </si>
  <si>
    <t xml:space="preserve"> More than half of the lecture halls at the HEI are equipped with projectors, while less than half of them are equipped with portable or tablet devices and smart boards or smart screens. Other peripheral devices (e.g. printers, scanners, cameras, etc.) are available as shared resources only to employees.</t>
  </si>
  <si>
    <t>More than half of the lecture halls at the HEI are equipped with projectors, while less than half of them are equipped with portable or tablet devices and smart boards or smart screens. Other peripheral devices (e.g. printers, scanners, cameras, etc.) are available as shared resources for staff and students.</t>
  </si>
  <si>
    <t>The HEI has lecture halls with presentation (interactive) devices (projectors, smart boards or screens) and portable devices (laptops, tablets, mobile phones) or desktop computers. Employees and students are provided with modern ICT infrastructure, online learning resources, VLE, LMS, laboratories, virtual communities of practice, etc. Network access is provided throughout the institution.</t>
  </si>
  <si>
    <t>The HEI does not provide scientists with ICT resources for their scientific and research work.</t>
  </si>
  <si>
    <t>The HEI partially provides ICT resources to scientists in their scientific and research work. ICT equipment is available as a shared resource for employees.</t>
  </si>
  <si>
    <t>The HEI provides scientists with ICT resources in their scientific and research work, without the possibility of using their own equipment.</t>
  </si>
  <si>
    <t>The HEI provides scientists with ICT resources for their scientific and research work. This infrastructure enables scientists to successfully use their own equipment throughout the HEI.</t>
  </si>
  <si>
    <t>The HEI does not provide support service employees with access to ICT resources.</t>
  </si>
  <si>
    <t xml:space="preserve"> The HEI provides partial support service employees with access to ICT resources.</t>
  </si>
  <si>
    <t>The HEI has an ICT infrastructure procurement plan for the operations of the institution, i.e., its support services. The implementation of the ICT infrastructure procurement plan is monitored periodically.</t>
  </si>
  <si>
    <t>The HEI has a plan for the procurement of ICT infrastructure for the operation of the institution, i.e., its support services. The implementation of the ICT infrastructure procurement plan is continuously monitored in order to achieve institutional goals.</t>
  </si>
  <si>
    <t>The HEI does not provide students with ICT resources in and out of class.</t>
  </si>
  <si>
    <t>The HEI partially provides students with ICT resources in teaching. ICT equipment is available as a shared resource for students.</t>
  </si>
  <si>
    <t>The HEI provides students with ICT resources in classes, without the possibility of using their own equipment.</t>
  </si>
  <si>
    <t xml:space="preserve">Technical support and maintenance of ICT resources at the HEI </t>
  </si>
  <si>
    <t>The HEI does not provide technical support or equipment maintenance, and no funds are provided for this.</t>
  </si>
  <si>
    <t xml:space="preserve"> Technical support and maintenance of ICT resources at the HEI is based on voluntary assistance from individual employees and there are no funds provided for this.</t>
  </si>
  <si>
    <t>Technical support and maintenance of ICT resources at the HEI is provided by an external service provider as needed, but there is no contracted service and no funds have been secured in advance for these needs.</t>
  </si>
  <si>
    <t xml:space="preserve"> Technical support and maintenance of ICT resources at the HEI is provided by an external service provider, whose obligation is regulated and funds are provided for this, or there is an IT Support Center for employees and students within the HEI.</t>
  </si>
  <si>
    <t>The technical and user support of the HEI is planned and integrated into the ICT infrastructure to ensure reliable performance, maintenance and interoperability and to enable employees and students to have unhindered access to digital technologies, content and services of the institution. The level and method of technical support can be defined internally or by external service providers.</t>
  </si>
  <si>
    <t>Information security system at the HEI</t>
  </si>
  <si>
    <t>The HEI does not have a developed information security system.</t>
  </si>
  <si>
    <t>The HEI has not developed an information security system, but a minimum set of safeguards is used to ensure the protection of individual privacy, confidentiality, and secure use of ICT infrastructure and learning data.</t>
  </si>
  <si>
    <t xml:space="preserve"> The HEI has a partially developed information security system, information assets have been identified and protective measures have been implemented to ensure the protection of individual privacy, confidentiality and secure use of ICT infrastructure and data for learning according to available resources.</t>
  </si>
  <si>
    <t>The HEI has appropriate policies, procedures and safeguards to ensure the protection of individual privacy, confidentiality and secure use of ICT infrastructure and learning data. Safeguards include legal obligations related to data protection and licenses and formal guidelines for staff and students on privacy, confidentiality and security in online environments, information assets are actively monitored and safeguards are implemented in relation to assessed risks and selected risk management strategies.</t>
  </si>
  <si>
    <t>The higher education institution has a current strategic plan at the institutional level, for an area, or both.</t>
  </si>
  <si>
    <t>years is an estimate of years of experience in strategic planning (based on records or word of mouth)</t>
  </si>
  <si>
    <r>
      <t>Choose an existing strategic plan (strategy) of the higher education institution. Preferably a current strategic plan and a general strategic plan (which applies to the entire institution). Or, if there is none, then a strategic plan that is related to a strategic area (more or less related to the area for which you will be developing a strategic plan).</t>
    </r>
    <r>
      <rPr>
        <sz val="11"/>
        <color theme="1"/>
        <rFont val="Arial"/>
        <family val="2"/>
        <charset val="238"/>
      </rPr>
      <t xml:space="preserve"> Enter the name of that plan.</t>
    </r>
  </si>
  <si>
    <r>
      <t xml:space="preserve"> Create 10 strategies/activities (corrective, defensive, and aggressive). </t>
    </r>
    <r>
      <rPr>
        <sz val="11"/>
        <color theme="1"/>
        <rFont val="Arial"/>
        <family val="2"/>
      </rPr>
      <t>Be creative in this phase. Try to connect the positive (S, O) and negative (W, T) SWOT elements and create an idea that will use a certain strength or opportunity (or more of them) to offset the negative impact of a weakness or threat (or more of them). Consider whether you can create an activity that will directly contribute to one of the strategic goals based on certain positive SWOT elements alone. Likewise, consider whether you can create an activity that will directly influence a negative SWOT element and contribute to one of the strategic goals.</t>
    </r>
  </si>
  <si>
    <r>
      <t xml:space="preserve">This simple measurement instrument for the development action plan is based on some of the BSC (balanced scorecard) settings, but has been significantly simplified and adapted for the course </t>
    </r>
    <r>
      <rPr>
        <b/>
        <i/>
        <sz val="11"/>
        <color theme="1"/>
        <rFont val="Arial"/>
        <family val="2"/>
        <charset val="238"/>
      </rPr>
      <t>Strategic Planning of Digital Technology Implementation</t>
    </r>
    <r>
      <rPr>
        <b/>
        <sz val="11"/>
        <color theme="1"/>
        <rFont val="Arial"/>
        <family val="2"/>
        <charset val="238"/>
      </rPr>
      <t xml:space="preserve"> since the learning time required to explain the entire BSC theory significantly exceeds the available learning time in this course. </t>
    </r>
    <r>
      <rPr>
        <sz val="11"/>
        <color theme="1"/>
        <rFont val="Arial"/>
        <family val="2"/>
        <charset val="238"/>
      </rPr>
      <t>By using the BSC, we could measure the achievement of each strategic goal separately, and in this case, we will measure our 3 strategic goals through one common measure.</t>
    </r>
  </si>
  <si>
    <r>
      <t xml:space="preserve"> Fill in the W% column with the weights of the influence of the operational objectives on the strategic objectives. </t>
    </r>
    <r>
      <rPr>
        <sz val="11"/>
        <color theme="1"/>
        <rFont val="Arial"/>
        <family val="2"/>
        <charset val="238"/>
      </rPr>
      <t>Not all operational strategies have the same impact on strategic goals. Some strategies contribute more and some less to the achievement of strategic goals. Evaluate these impacts according to your intuition and experience. The sum of all impacts in the column must be 100.</t>
    </r>
  </si>
  <si>
    <r>
      <t xml:space="preserve"> Cell J37 shows the percentage of achievement of the three strategic goals at the beginning of the period. </t>
    </r>
    <r>
      <rPr>
        <sz val="11"/>
        <color theme="1"/>
        <rFont val="Arial"/>
        <family val="2"/>
        <charset val="238"/>
      </rPr>
      <t>The automatic calculation of this value is based on the weights (W%), the initial values in the Start column and the range of KPI values of each operational goal (GD).</t>
    </r>
  </si>
  <si>
    <t>Current</t>
  </si>
  <si>
    <t>Name of university:</t>
  </si>
  <si>
    <t>Level of HEI maturity</t>
  </si>
  <si>
    <t>Area</t>
  </si>
  <si>
    <t xml:space="preserve"> Assess the selected higher education institution according to the elements from the DMFHEI framework by selecting the description (blue) that best fits the state of the higher education institution in each row of the table in the worksheet: in column K, select the number that corresponds to the maturity level according to the descriptor. On the DMFHEI worksheet, you will see a radar graph of the institution's maturity in each of the 7 areas and the percentage of overall digital maturity.</t>
  </si>
  <si>
    <t xml:space="preserve"> Strategic planning of ICT integration in accordance with national guidelines</t>
  </si>
  <si>
    <t>There are no strategic documents at the higher education institution (HEI) that cover ICT integration. There are no factors in the HEI's mission, vision and/or development strategy that encourage the use of ICT at the HEI. The strategic plan, vision and mission do not contain clear priorities and measurable goals for the effective integration of ICT at the HEI.</t>
  </si>
  <si>
    <t>There are no strategic documents at the HEI that cover ICT integration. There are factors in the HEI's mission, vision and/or development strategy that include the integration and organizational use of ICT. The strategic plan, vision and mission do not contain clear priorities and measurable goals for the effective integration of ICT.</t>
  </si>
  <si>
    <t>There are partially strategic documents that cover the integration of ICT at the HEI. In the mission, vision and/or development strategy, there are factors that include the integration and organizational use of ICT. The strategic plan, vision and mission do not contain clear priorities and measurable goals for the effective integration of ICT.</t>
  </si>
  <si>
    <t>The HEI has strategic documents that cover the integration of ICT and these are aligned with national guidelines. The mission, vision and/or development strategy include factors that include the integration and organizational use of ICT. The strategic plan, vision and mission contain clear priorities and measurable goals for the effective integration of ICT at the HEI, but there is no periodic evaluation of the effects in the context of defined long-term goals for the application of ICT.</t>
  </si>
  <si>
    <t xml:space="preserve"> The HEI has strategic documents covering ICT integration and these are aligned with national guidelines. The factors that encourage the integration and organizational use of ICT are clearly embedded in the HEI’s mission, vision and/or development strategy. The strategic plan, vision and mission contain clear priorities and measurable objectives for the effective integration of ICT as a whole. There is a periodic evaluation of the effects in the context of defined long-term goals for the application of ICT.</t>
  </si>
  <si>
    <t>There are no strategic documents at the HEI that cover ICT integration.</t>
  </si>
  <si>
    <t xml:space="preserve"> The HEI has some strategic documents that cover the integration of ICT, but they are not aligned with national guidelines and global trends.</t>
  </si>
  <si>
    <t>The HEI has strategic documents that cover the integration of ICT and they are aligned with national guidelines and global trends.</t>
  </si>
  <si>
    <t xml:space="preserve"> The HEI has strategic documents that cover the integration of ICT and they are aligned with national guidelines and global trends. There is a periodic evaluation of the effects in the context of defined long-term goals for the application of ICT.</t>
  </si>
  <si>
    <t>A HEI has a financial investment plan for ICT resources for learning and teaching; research and development, and the institution's operations, which is partially aligned with institutional needs. The implementation of financial investments is monitored periodically.</t>
  </si>
  <si>
    <t>The HEI has a financial investment plan in ICT resources for learning and teaching; research and development, and the institution's operations that is aligned with needs. The implementation of financial investments is regularly monitored.</t>
  </si>
  <si>
    <t>The HEI has a financial investment plan for ICT resources for learning and teaching; research and development, and institutional operations that is aligned with needs. The implementation of financial investments is regularly monitored, and financial investments are evaluated.</t>
  </si>
  <si>
    <t xml:space="preserve"> Planning of ICT application training for HEI employees</t>
  </si>
  <si>
    <t>The HEI does not have a developed training plan for employees in the field of digital competencies.</t>
  </si>
  <si>
    <t>The HEI does not have a developed plan for training employees in the field of ICT application, but provides training as needed. Less than half of the employees include ICT in their teaching process planning with the aim of improving learning and teaching methods; research and development, and directing teaching in accordance with learning outcomes, and regularly review and revise their plan accordingly.</t>
  </si>
  <si>
    <t>The HEI plans and implements training of employees in the field of ICT application, but planning is at the individual level. More than half of the employees include ICT in the planning of the teaching process with the aim of improving learning and teaching; research and development and directing teaching in accordance with learning outcomes, and regularly review and revise their plan accordingly.</t>
  </si>
  <si>
    <t>The HEI does not have an implemented information system (IS) to support business processes, nor is there a practice of collecting and processing business relevant data.</t>
  </si>
  <si>
    <t>The HEI does not have an implemented IS to support business processes, but there is a practice of collecting and processing business relevant data.</t>
  </si>
  <si>
    <t xml:space="preserve"> The HEI has a partially implemented IS to support business processes and there is a practice of collecting and processing business relevant data.</t>
  </si>
  <si>
    <t>The HEI has implemented an IS to support business processes. There is a practice of collecting and processing business relevant data for the purpose of informing decision-makers.</t>
  </si>
  <si>
    <t>The HEI has implemented an IS to support business processes, which serves to prepare for business decision-making and requires the integration of both collecting and processing business relevant , i.e., its conversion into business relevant information and dissemination of information to decision-makers.</t>
  </si>
  <si>
    <t xml:space="preserve"> The HEI management does not plan and implement ICT integration into learning and teaching. The management does not recognize the potential of ICT in learning and teaching. The HEI does not modernize existing educational services, does not provide new forms of education, and does not use computer programs to support teaching.</t>
  </si>
  <si>
    <t>The HEI management does not plan and implement the integration of ICT into learning and teaching. The management does not recognize the potential of ICT in learning and teaching; it does not plan to equip the HEI with resources for learning and teaching needs, but rather implements it as needed.</t>
  </si>
  <si>
    <t>The HEI management implements ICT integration into learning and teaching in an unplanned manner. The management occasionally recognizes the potential of ICT in learning and teaching, implements the provision of ICT resources, while the integration of ICT is not planned or implemented at the HEI level, but at the individual level.</t>
  </si>
  <si>
    <t>The HEI management plans and implements the integration of ICT into learning and teaching. The management recognizes the potential of ICT in learning and teaching, and implements the provision of ICT resources at the institutional level.</t>
  </si>
  <si>
    <t>Management of the integration of ICT in learning and teaching at the university is supported by the administration. The HEI management plans and implements equipping with ICT resources, integration of ICT in learning and teaching, development of digital competencies of employees and students, and provision of ICT support.</t>
  </si>
  <si>
    <t xml:space="preserve">Management of ICT integration in learning and teaching </t>
  </si>
  <si>
    <t>Management of ICT integration in scientific and research work</t>
  </si>
  <si>
    <t>The HEI management does not plan or implement ICT resources for scientific and research work through planning, procurement (providing funds), implementation, employee education, or provision of ICT support.</t>
  </si>
  <si>
    <t>The HEI management implements without a plan the provision of ICT resources for scientific and research work through planning, procurement (providing funds), implementation, employee education, and provision of ICT support.</t>
  </si>
  <si>
    <t>The HEI management plans and implements the provision of ICT resources for scientific and research work by planning, procurement (providing funds), application of ICT, education of employees, provision of ICT support. Management of ICT integration into scientific and research work is at the individual level.</t>
  </si>
  <si>
    <t xml:space="preserve"> Management of the integration of ICT in scientific research work at the HEI is supported by the administration. Management plans and implements the equipping of ICT resources for scientific and research work by planning, procurement (providing funds), application, training of employees, ensuring ICT support, but also monitoring the effective use of ICT in achieving goals.</t>
  </si>
  <si>
    <t>Quality Assurance</t>
  </si>
  <si>
    <t>Leadership, Planning and Management</t>
  </si>
  <si>
    <t>Quality assurance policy for ICT application</t>
  </si>
  <si>
    <t>The HEI does not implement the quality assurance policy of ICT application as part of the strategic management document, but quality assurance is implemented as necessary.</t>
  </si>
  <si>
    <t>The HEI does not have established procedures for monitoring and periodic revision of study programs from the aspect of ICT application, but individual employees (management) have access to appropriately processed data on the results of ICT implementation.</t>
  </si>
  <si>
    <t>The HEI has established procedures for collecting data related to individual professional progress and achievements of teaching, research, administrative and technical staff, but the data are not interconnected at the HEI level.</t>
  </si>
  <si>
    <t xml:space="preserve"> The HEI has established procedures for collecting data related to individual professional progress and achievements of employees; data are collected and analyzed at the institutional level.</t>
  </si>
  <si>
    <t>Scientific Research Work with the Support of ICT</t>
  </si>
  <si>
    <t>The HEI has policies related to the use of ICT when publishing professional and scientific articles by employees at conferences and in professional journals, but not the publication of student work.</t>
  </si>
  <si>
    <t xml:space="preserve"> Support system for early careeer researchers in the application of ICT in scientific research work</t>
  </si>
  <si>
    <t>The HEI does not have a developed system of support for early career researchers in the application of ICT in scientific research work.</t>
  </si>
  <si>
    <t>The HEI has a partially developed system of support for early career researchers in the application of ICT in scientific research work.</t>
  </si>
  <si>
    <t>The HEI has a developed system of support for early career researchers in the application of ICT in scientific research work using relevant digital tools and platforms.</t>
  </si>
  <si>
    <t>The HEI has a developed system of support for early career researchers in the application of ICT in scientific research work using relevant digital tools and platforms, and also enables the sharing of internal knowledge and resources, access to publication databases, and collaboration within project teams without the support of the Teacher Support Center or the Center for the Development of ICT Tools and Systems.</t>
  </si>
  <si>
    <t>The HEI has a developed system of support for early career researchers in the application of ICT in scientific research using relevant digital tools and platforms, sharing internal knowledge and resources, access to publication databases, cooperation within project teams. Support is provided through the activities of the Teacher Support Center or the Center for the Development of ICT Tools and Systems, or the Center for Projects, etc.</t>
  </si>
  <si>
    <t xml:space="preserve"> The HEI does not provide support for the preparation and management of scientific research work and projects.</t>
  </si>
  <si>
    <t>The HEI does not provide ICT support for the preparation and management of scientific research work and projects.</t>
  </si>
  <si>
    <t>The HEI provides some ICT support in the preparation and management of scientific research work and projects.</t>
  </si>
  <si>
    <t>The HEI provides ICT support in the preparation and management of scientific research work and projects, but not ICT support for projects that the HEI applies for or executes (article database, IS systems such as project database).</t>
  </si>
  <si>
    <t>The HEI provides ICT support in the preparation and management of scientific research work and ICT support for projects that the HEI applies for or executes (article database, IS systems such as project database).</t>
  </si>
  <si>
    <t>Support for the HEI in creating partnerships for conducting joint ICT research</t>
  </si>
  <si>
    <t>The HEI does not encourage partnerships to conduct joint ICT research.</t>
  </si>
  <si>
    <t>The HEI partially encourages partnerships to conduct joint ICT research.</t>
  </si>
  <si>
    <t>The HEI encourages the connection of educational institutions for the purpose of creating partnerships and joint ICT research, but does not regularly monitor such competitions or initiate project ideas.</t>
  </si>
  <si>
    <t>The HEI encourages the connection of educational institutions for the purpose of creating partnerships and joint ICT research and regularly monitors such competitions, but does not initiate project ideas.</t>
  </si>
  <si>
    <t>The HEI encourages the connection of educational institutions for the purpose of creating partnerships and joint ICT research, and regularly monitors such competitions and initiates project ideas.</t>
  </si>
  <si>
    <t>The HEI plans and invests in the short-term professional development of researchers in the application of ICT in scientific research work, and in attending training courses that contribute to professional and institutional development.</t>
  </si>
  <si>
    <t xml:space="preserve"> The HEI plans and invests in the continuous professional development of researchers in the application of ICT in scientific research work, and in attending training courses that contribute to professional and institutional development.</t>
  </si>
  <si>
    <t>Technology Transfer and Serving Society with the Support of ICT</t>
  </si>
  <si>
    <t>The HEI does not advocate cooperation with societal stakeholders (employers, local community, pre-tertiary education).</t>
  </si>
  <si>
    <t>The HEI does not advocate collaboration with societal stakeholders (employers, local community, pre-tertiary education) with the support of ICT.</t>
  </si>
  <si>
    <t>The HEI does not advocate cooperation and knowledge exchange between researchers and research users.</t>
  </si>
  <si>
    <t>Learning and Teaching Supported by ICT</t>
  </si>
  <si>
    <t>HEI teachers are not aware of the possibility of improving digital competences at professional development agencies and similar institutions, nor have they completed any of the training programs at such agencies/institutions.</t>
  </si>
  <si>
    <t xml:space="preserve"> Less than half of university teachers are aware of the possibility of improving their digital competences at agencies responsible for professional training and similar institutions, and have completed one of the training programs at such agencies/institutions.</t>
  </si>
  <si>
    <t xml:space="preserve"> More than half of the teachers are aware of the possibility of improving their digital competences at agencies in charge of professional training and similar institutions, and have completed some of the training programs at such agencies/institutions.</t>
  </si>
  <si>
    <t>Almost all teachers are aware of the opportunities for improving their digital competences at professional development agencies and similar institutions and have completed some of the training programs at such agencies/institutions. More than half of teachers are continuously improving their skills and developing innovative learning and teaching methods.</t>
  </si>
  <si>
    <t>Development of student digital competences</t>
  </si>
  <si>
    <t>Teachers do not implement activities in their teaching that contribute to the development of student digital competences.</t>
  </si>
  <si>
    <t>Less than half of teachers implement activities in their teaching that contribute to the development of student digital competences.</t>
  </si>
  <si>
    <t>More than half of teachers implement activities in their teaching that contribute to the development of student digital competences, and less than half recognize the need for a systematic approach to planning and implementing such activities through learning and teaching at the institutional level.</t>
  </si>
  <si>
    <t>Almost all teachers carry out activities in their teaching that contribute to the development of student digital competences, and more than half of them recognize the need for a systematic approach to planning and implementing such activities through learning and teaching at the institutional level.</t>
  </si>
  <si>
    <t>The HEI provides flexible access to education because learning is available anytime and anywhere. Students and employees are provided with an open curriculum and a range of digital learning technologies, tools, applications, content and services that they can access anywhere/anytime (e.g., in formal and informal settings). Bring your own device (BYOD) opportunities are present.</t>
  </si>
  <si>
    <t>There is no accessible repository of digital educational content at the HEI.</t>
  </si>
  <si>
    <t>The HEI has an accessible repository of digital educational content for teachers.</t>
  </si>
  <si>
    <t>Teachers do not use ready-made available digital content in their teaching or adapt it to the context and learning and teaching activities as needed.</t>
  </si>
  <si>
    <t>Less than half of teachers use already prepared, available digital content in their teaching or adapt it to the context and learning and teaching activities as needed.</t>
  </si>
  <si>
    <t>More than half of teachers use already prepared, available digital content in their teaching or adapt it to the context and learning and teaching activities as needed, though less than half independently create digital content that they use in teaching.</t>
  </si>
  <si>
    <t>Almost all teachers use ready-made, available digital content in their teaching or adapt it to the context and learning and teaching activities as needed. More than half independently create digital content that they use in their teaching, though less than half encourage students to create digital content as part of their teaching through various activities.</t>
  </si>
  <si>
    <t>More than half of students use already prepared, available digital content in their learning or adapt it to the context and learning activities as needed, though less than half independently create digital content that they use in their learning.</t>
  </si>
  <si>
    <t>Almost all students use ready-made digital content in their learning or adapt it to the context and learning and teaching activities as needed. More than half independently create digital content that they use in their learning.</t>
  </si>
  <si>
    <t>The HEI has a defined process for measuring and collecting data on student progress, but students do not receive feedback or reports on individual progress.</t>
  </si>
  <si>
    <t>The HEI has a defined process for measuring, collecting and reporting on students and their progress in order to optimize learning, improve future learning processes or provide additional consultations/interventions by teachers, but data on student experience and teaching effectiveness are not collected and analyzed.</t>
  </si>
  <si>
    <t>The HEI has a defined process for measuring, collecting and reporting on students and their progress in order to optimize learning, improve future learning processes or provide additional consultation/intervention by teachers. Data on student experiences and teaching effectiveness are collected and analyzed, and the results are used to improve learning and teaching at the HEI.</t>
  </si>
  <si>
    <t>ICT Culture</t>
  </si>
  <si>
    <t>Staff does not have sufficient self-confidence and motivation, based on improving digital competences, to choose appropriate ICT technology and content for their teaching, or to apply them in teaching.</t>
  </si>
  <si>
    <t>The HEI has an active and up-to-date website, portal or social media profile that can be adapted to different types of mobile devices, the creation and updating of which is also done by employees. The HEI is also active in communities of practice of professional communities that promote excellence, quality and accessibility of educational content.</t>
  </si>
  <si>
    <t>The HEI has policies regarding licenses for software and content (e.g., e-books, journals), applications, platforms and other educational resources originating from commercial publishers/service providers, and policies that promote the protection of copyright and intellectual property among staff and students.</t>
  </si>
  <si>
    <t>The HEI has rules regarding licenses for software and content (e.g., e-books, journals), applications, platforms and other educational resources originating from commercial publishers/service providers, as well as rules that promote the protection of copyright and intellectual property among employees and students, the application of ethical standards and the general regulation on the protection of personal data.</t>
  </si>
  <si>
    <t>ICT Infrastructure</t>
  </si>
  <si>
    <t>At the HEI, activities are carried out to plan and procure ICT infrastructure for learning and teaching, research and development, and the institution's operations, which are aligned with needs.</t>
  </si>
  <si>
    <t>The HEI has a procurement plan for investments in ICT infrastructure for learning and teaching; research and development, and the institution's operations that is aligned with needs. The implementation of the ICT infrastructure procurement plan is regularly monitored.</t>
  </si>
  <si>
    <r>
      <t xml:space="preserve">The HEI provides scientists with ICT resources in their scientific and research work. The HEI infrastructure enables scientists to successfully use their own equipment throughout the HEI </t>
    </r>
    <r>
      <rPr>
        <sz val="10"/>
        <color theme="1"/>
        <rFont val="Arial"/>
        <family val="2"/>
        <charset val="238"/>
      </rPr>
      <t>and provides access to databases, software tools and applications.</t>
    </r>
  </si>
  <si>
    <t>The HEI provides support services employees with access to ICT resources.</t>
  </si>
  <si>
    <t>The HEI provides students with ICT equipment for their daily classes (learning, teaching, communication) and access to digital content. The infrastructure allows students to partially use their own equipment within the institution.</t>
  </si>
  <si>
    <t>The HEI provides students with ICT equipment for their daily classes (learning, teaching, communication) and access to digital content. The infrastructure enables students to successfully use their own equipment throughout the institution.</t>
  </si>
  <si>
    <t>The HEI has a developed information security system, information assets have been identified and protective measures have been implemented to ensure the protection of individual privacy, confidentiality and secure use of ICT infrastructure and learning data according to available resources. There is awareness of deficiencies in the system and security deficiencies are remedied in a planned manner.</t>
  </si>
  <si>
    <r>
      <t xml:space="preserve">What phases of strategic planning (management) does the strategic planning plan refer to? </t>
    </r>
    <r>
      <rPr>
        <sz val="11"/>
        <color theme="1"/>
        <rFont val="Arial"/>
        <family val="2"/>
        <charset val="238"/>
      </rPr>
      <t>Place an "x" in the cell in front of the appropriate step.</t>
    </r>
  </si>
  <si>
    <t>Identify the people who will participate in the strategy development (first and last name are not required), their functions and expertise (why they are participating in the strategy development). Use an "x" to assign the people to the strategic planning stages (1-8) and indicate whether they are internal from the higher education institution (I), or stakeholders (S).</t>
  </si>
  <si>
    <t>In this task, a strategic development plan is created</t>
  </si>
  <si>
    <t>The higher education institution has so far developed at least one strategic plan at the institutional level.</t>
  </si>
  <si>
    <t>The higher education institution has so far developed at least one strategic plan covering a strategic area (e.g., for science).</t>
  </si>
  <si>
    <t>Mission. Analyze the existing mission from the perspective of the selected strategy area and propose changes (if necessary). Give arguements. If the higher education institution does not have an existing plan, then try to create the institution's mission at a general level, so that the mission implicitly/explicitly includes the selected strategy area.</t>
  </si>
  <si>
    <t>Vision. Analyze the vision of the existing strategy from the perspective of the chosen strategy area and propose changes (if necessary). Make arguments. If the higher education institution does not have an existing strategic plan, or the vision does not cover the chosen strategy area, then try to create an institution vision for the chosen strategy area.</t>
  </si>
  <si>
    <t>In this task, an action plan for development is created</t>
  </si>
  <si>
    <r>
      <t xml:space="preserve">Conduct a SWOT analysis. </t>
    </r>
    <r>
      <rPr>
        <sz val="11"/>
        <color theme="1"/>
        <rFont val="Arial"/>
        <family val="2"/>
      </rPr>
      <t>What does the higher education institution have that can positively influence the achievement of the stated strategic goals (S)? What does the higher education institution have that can negatively influence the achievement of the stated strategic goals (W)? What external factors not under the control of the higher education institution can positively influence the achievement of the stated strategic goals (O)? What from the higher education institution's environment can negatively influence the achievement of the stated strategic goals (T)?</t>
    </r>
  </si>
  <si>
    <r>
      <t xml:space="preserve"> Create 10 operational objectives.</t>
    </r>
    <r>
      <rPr>
        <sz val="11"/>
        <color theme="1"/>
        <rFont val="Arial"/>
        <family val="2"/>
      </rPr>
      <t xml:space="preserve"> Although it is possible to associate multiple operational objectives with a single strategy, in this simplified model, assign one operational objective to each activity.</t>
    </r>
    <r>
      <rPr>
        <b/>
        <sz val="11"/>
        <color theme="1"/>
        <rFont val="Arial"/>
        <family val="2"/>
      </rPr>
      <t xml:space="preserve"> Define KPIs. A </t>
    </r>
    <r>
      <rPr>
        <sz val="11"/>
        <color theme="1"/>
        <rFont val="Arial"/>
        <family val="2"/>
      </rPr>
      <t>KPI (</t>
    </r>
    <r>
      <rPr>
        <i/>
        <sz val="11"/>
        <color theme="1"/>
        <rFont val="Arial"/>
        <family val="2"/>
      </rPr>
      <t>key performance indicator</t>
    </r>
    <r>
      <rPr>
        <sz val="11"/>
        <color theme="1"/>
        <rFont val="Arial"/>
        <family val="2"/>
      </rPr>
      <t xml:space="preserve">) is (most often) a quantitative measure of goal achievement. </t>
    </r>
    <r>
      <rPr>
        <b/>
        <sz val="11"/>
        <color theme="1"/>
        <rFont val="Arial"/>
        <family val="2"/>
      </rPr>
      <t>Associate the operational goal with the appropriate BSC perspective and assign a label consisting of the first letter of the BSC perspective and the goal's ordinal number in the perspective.</t>
    </r>
    <r>
      <rPr>
        <sz val="11"/>
        <color theme="1"/>
        <rFont val="Arial"/>
        <family val="2"/>
      </rPr>
      <t xml:space="preserve"> There are 4 basic BSC perspectives: (1)</t>
    </r>
    <r>
      <rPr>
        <i/>
        <sz val="11"/>
        <color theme="1"/>
        <rFont val="Arial"/>
        <family val="2"/>
      </rPr>
      <t xml:space="preserve"> learning and growth</t>
    </r>
    <r>
      <rPr>
        <sz val="11"/>
        <color theme="1"/>
        <rFont val="Arial"/>
        <family val="2"/>
      </rPr>
      <t xml:space="preserve"> encompasses strategies and operational objectives related to organizational learning processes and organizational growth; (2) </t>
    </r>
    <r>
      <rPr>
        <i/>
        <sz val="11"/>
        <color theme="1"/>
        <rFont val="Arial"/>
        <family val="2"/>
      </rPr>
      <t>business processes</t>
    </r>
    <r>
      <rPr>
        <sz val="11"/>
        <color theme="1"/>
        <rFont val="Arial"/>
        <family val="2"/>
      </rPr>
      <t xml:space="preserve"> include strategies and operational objectives related to the business processes of the organization's activities; (3) </t>
    </r>
    <r>
      <rPr>
        <i/>
        <sz val="11"/>
        <color theme="1"/>
        <rFont val="Arial"/>
        <family val="2"/>
      </rPr>
      <t>users</t>
    </r>
    <r>
      <rPr>
        <sz val="11"/>
        <color theme="1"/>
        <rFont val="Arial"/>
        <family val="2"/>
      </rPr>
      <t xml:space="preserve"> include strategies and operational objectives related to the customers and users of the organization's products/services and (4) </t>
    </r>
    <r>
      <rPr>
        <i/>
        <sz val="11"/>
        <color theme="1"/>
        <rFont val="Arial"/>
        <family val="2"/>
      </rPr>
      <t>finances.</t>
    </r>
    <r>
      <rPr>
        <sz val="11"/>
        <color theme="1"/>
        <rFont val="Arial"/>
        <family val="2"/>
      </rPr>
      <t xml:space="preserve"> They encompass strategies and activities related to achieving financial indicators of business profitability. In addition to the above, there is a fifth perspective for non-profit organizations, which relates to vision.</t>
    </r>
    <r>
      <rPr>
        <b/>
        <sz val="11"/>
        <color theme="1"/>
        <rFont val="Arial"/>
        <family val="2"/>
      </rPr>
      <t xml:space="preserve"> Define the values of D, d, g, and G. </t>
    </r>
    <r>
      <rPr>
        <sz val="11"/>
        <color theme="1"/>
        <rFont val="Arial"/>
        <family val="2"/>
      </rPr>
      <t>For each operational objective, 4 values are defined for the corresponding KPI: D – the lowest KPI value, d – the lower limit of the KPI that is acceptable, g – the upper limit of the KPI that is acceptable, G – the highest KPI value. If the KPI value is between D and d, the operational objective is not being achieved to a satisfactory extent. If the KPI value is between d and g, then the execution of the objective is satisfactory (but not yet as desired). And if the value is higher than g, then the execution of the strategic objective brings a high level of satisfaction.</t>
    </r>
  </si>
  <si>
    <r>
      <t xml:space="preserve">Attach deadlines to operational goals </t>
    </r>
    <r>
      <rPr>
        <sz val="11"/>
        <color theme="1"/>
        <rFont val="Arial"/>
        <family val="2"/>
      </rPr>
      <t>(write as the number of quarters since the start of the strategic plan. Since a three-year period has 12 quarters, a number between 1 and 12 is expected here</t>
    </r>
    <r>
      <rPr>
        <b/>
        <sz val="11"/>
        <color theme="1"/>
        <rFont val="Arial"/>
        <family val="2"/>
      </rPr>
      <t xml:space="preserve">, leaders </t>
    </r>
    <r>
      <rPr>
        <sz val="11"/>
        <color theme="1"/>
        <rFont val="Arial"/>
        <family val="2"/>
      </rPr>
      <t>(one leader for each operational objective)</t>
    </r>
    <r>
      <rPr>
        <b/>
        <sz val="11"/>
        <color theme="1"/>
        <rFont val="Arial"/>
        <family val="2"/>
      </rPr>
      <t xml:space="preserve">, other necessary human resources to achieve the goals </t>
    </r>
    <r>
      <rPr>
        <sz val="11"/>
        <color theme="1"/>
        <rFont val="Arial"/>
        <family val="2"/>
      </rPr>
      <t>(types of required expertise or positions)</t>
    </r>
    <r>
      <rPr>
        <b/>
        <sz val="11"/>
        <color theme="1"/>
        <rFont val="Arial"/>
        <family val="2"/>
      </rPr>
      <t xml:space="preserve">, existing material resources necessary to achieve the goals </t>
    </r>
    <r>
      <rPr>
        <sz val="11"/>
        <color theme="1"/>
        <rFont val="Arial"/>
        <family val="2"/>
      </rPr>
      <t>(hardware and software equipment, space)</t>
    </r>
    <r>
      <rPr>
        <b/>
        <sz val="11"/>
        <color theme="1"/>
        <rFont val="Arial"/>
        <family val="2"/>
      </rPr>
      <t xml:space="preserve"> and necessary financial resources </t>
    </r>
    <r>
      <rPr>
        <sz val="11"/>
        <color theme="1"/>
        <rFont val="Arial"/>
        <family val="2"/>
      </rPr>
      <t>(in euro)</t>
    </r>
    <r>
      <rPr>
        <b/>
        <sz val="11"/>
        <color theme="1"/>
        <rFont val="Arial"/>
        <family val="2"/>
      </rPr>
      <t xml:space="preserve"> to achieve the goals.</t>
    </r>
  </si>
  <si>
    <t>Identify stressful periods. Analyze the burden on the project manager and human resources. Does the HEI have sufficient material and financial resources to implement the action plan?</t>
  </si>
  <si>
    <t>However, we believe that even this simplified model will be useful for you to understand how the implementation of activities at the daily level (which contribute to operational goals) recorded in the implementation log contribute to higher-level achievement.</t>
  </si>
  <si>
    <r>
      <rPr>
        <b/>
        <sz val="11"/>
        <color theme="1"/>
        <rFont val="Arial"/>
        <family val="2"/>
        <charset val="238"/>
      </rPr>
      <t>The last three columns will be filled in automatically.</t>
    </r>
    <r>
      <rPr>
        <sz val="11"/>
        <color theme="1"/>
        <rFont val="Arial"/>
        <family val="2"/>
        <charset val="238"/>
      </rPr>
      <t xml:space="preserve"> The column "</t>
    </r>
    <r>
      <rPr>
        <b/>
        <sz val="11"/>
        <color theme="1"/>
        <rFont val="Arial"/>
        <family val="2"/>
        <charset val="238"/>
      </rPr>
      <t>Current"</t>
    </r>
    <r>
      <rPr>
        <sz val="11"/>
        <color theme="1"/>
        <rFont val="Arial"/>
        <family val="2"/>
        <charset val="238"/>
      </rPr>
      <t xml:space="preserve"> contains the current value of each objective's KPI based on the activity implementation log entries (the log is located below). A cell in the column is colored red if the current value is outside the DG value interval, which means that D and G are not well planned and need to be adjusted. Column </t>
    </r>
    <r>
      <rPr>
        <b/>
        <sz val="11"/>
        <color theme="1"/>
        <rFont val="Arial"/>
        <family val="2"/>
        <charset val="238"/>
      </rPr>
      <t>Change (Start)</t>
    </r>
    <r>
      <rPr>
        <sz val="11"/>
        <color theme="1"/>
        <rFont val="Arial"/>
        <family val="2"/>
        <charset val="238"/>
      </rPr>
      <t xml:space="preserve"> contains a display of the percentage change in goal realization compared to the beginning of the strategy period, taking into account the type of scale (descending or ascending). If the initial value is 0, no change can be calculated (NA). Column </t>
    </r>
    <r>
      <rPr>
        <b/>
        <sz val="11"/>
        <color theme="1"/>
        <rFont val="Arial"/>
        <family val="2"/>
        <charset val="238"/>
      </rPr>
      <t>Goal achievement</t>
    </r>
    <r>
      <rPr>
        <sz val="11"/>
        <color theme="1"/>
        <rFont val="Arial"/>
        <family val="2"/>
        <charset val="238"/>
      </rPr>
      <t xml:space="preserve"> contains the percentage of goal achievement (in relation to the DG value interval). Consequently, </t>
    </r>
    <r>
      <rPr>
        <b/>
        <sz val="11"/>
        <color theme="1"/>
        <rFont val="Arial"/>
        <family val="2"/>
        <charset val="238"/>
      </rPr>
      <t>in cells K37 and M37 we see the percentage of achievement of strategic goals at the present time</t>
    </r>
    <r>
      <rPr>
        <sz val="11"/>
        <color theme="1"/>
        <rFont val="Arial"/>
        <family val="2"/>
        <charset val="238"/>
      </rPr>
      <t xml:space="preserve"> In L37, we see the growth in the achievement of strategic goals at the current time compared to the initial values of the achievement of strategic goals.</t>
    </r>
  </si>
  <si>
    <r>
      <t>For quick reporting purposes, the following graphical representation of the data from the table is also useful.</t>
    </r>
    <r>
      <rPr>
        <sz val="11"/>
        <color theme="1"/>
        <rFont val="Arial"/>
        <family val="2"/>
        <charset val="238"/>
      </rPr>
      <t>This monitoring of the implementation of operational goals and strategic objectives facilitates decision-making and enhances decision-making agility. It often happens that deadlines are missed, indicators are not achieved, and the like, which requires a quick response. The response will be faster if the problem is noticed in time. In this sense, various dashboards that enable goal monitoring are of great importance.</t>
    </r>
  </si>
  <si>
    <t>ACTIVITY IMPLEMENTATION LOG (STRATEGY)</t>
  </si>
  <si>
    <r>
      <t xml:space="preserve">The following table provides a record of the performance of various tasks for the purposes of monitoring implementation of the strategic plan. When an activity takes place, it is necessary to enter one row in the table: goal designation, date of the activity, description of the activity and change of the measure of the related goal. The Goal and Measure columns will be filled in automatically after entering the goal label. </t>
    </r>
    <r>
      <rPr>
        <sz val="11"/>
        <color theme="1"/>
        <rFont val="Arial"/>
        <family val="2"/>
        <charset val="238"/>
      </rPr>
      <t>When entering the Change field, it is necessary to indicate by how much the KPI value has increased or decreased. For example, if we are talking about the number of participants in some workshops that are held continuously, and our measure is the total number of participants across all workshops, then we will enter one row in the table each time the workshop is held and each time we will indicate the number of participants who participated at that time. For example, if we are referring to the number of scientific papers in the WOS or Scopus database as a KPI measure, then each time such a paper is published, we will enter one row in the table and under change enter the number of papers published on that date.</t>
    </r>
    <r>
      <rPr>
        <b/>
        <sz val="11"/>
        <color theme="1"/>
        <rFont val="Arial"/>
        <family val="2"/>
        <charset val="238"/>
      </rPr>
      <t xml:space="preserve"> After entering a row in the table, in the Data menu, you need to click Refresh All to record the changes in the upper table of the measuring instrument (Current column). Enter several rows in the Logbook, refresh the data in the first table, and transfer the status of the goal achievement to the second table. Repeat this process 4 times.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</si>
</sst>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2" x14ac:knownFonts="1">
    <font>
      <sz val="11"/>
      <color theme="1"/>
      <name val="Calibri"/>
      <family val="2"/>
      <charset val="238"/>
      <scheme val="minor"/>
    </font>
    <font>
      <sz val="11"/>
      <color theme="1"/>
      <name val="Calibri"/>
      <family val="2"/>
      <charset val="238"/>
      <scheme val="minor"/>
    </font>
    <font>
      <b/>
      <sz val="14"/>
      <color theme="1"/>
      <name val="Arial"/>
      <family val="2"/>
      <charset val="238"/>
    </font>
    <font>
      <sz val="11"/>
      <color theme="1"/>
      <name val="Arial"/>
      <family val="2"/>
      <charset val="238"/>
    </font>
    <font>
      <i/>
      <sz val="10"/>
      <color theme="1"/>
      <name val="Arial"/>
      <family val="2"/>
      <charset val="238"/>
    </font>
    <font>
      <b/>
      <sz val="11"/>
      <color theme="1"/>
      <name val="Arial"/>
      <family val="2"/>
      <charset val="238"/>
    </font>
    <font>
      <b/>
      <sz val="16"/>
      <color theme="0"/>
      <name val="Arial"/>
      <family val="2"/>
      <charset val="238"/>
    </font>
    <font>
      <b/>
      <sz val="11"/>
      <color rgb="FF000000"/>
      <name val="Arial"/>
      <family val="2"/>
      <charset val="238"/>
    </font>
    <font>
      <b/>
      <sz val="12"/>
      <color theme="1"/>
      <name val="Arial"/>
      <family val="2"/>
      <charset val="238"/>
    </font>
    <font>
      <b/>
      <sz val="10"/>
      <color theme="1"/>
      <name val="Arial"/>
      <family val="2"/>
      <charset val="238"/>
    </font>
    <font>
      <b/>
      <sz val="10"/>
      <color rgb="FF000000"/>
      <name val="Arial"/>
      <family val="2"/>
      <charset val="238"/>
    </font>
    <font>
      <sz val="10"/>
      <color rgb="FF000000"/>
      <name val="Arial"/>
      <family val="2"/>
      <charset val="238"/>
    </font>
    <font>
      <sz val="10"/>
      <color theme="1"/>
      <name val="Arial"/>
      <family val="2"/>
      <charset val="238"/>
    </font>
    <font>
      <sz val="11"/>
      <color rgb="FF000000"/>
      <name val="Arial"/>
      <family val="2"/>
      <charset val="238"/>
    </font>
    <font>
      <sz val="10"/>
      <name val="Arial"/>
      <family val="2"/>
      <charset val="238"/>
    </font>
    <font>
      <b/>
      <sz val="10"/>
      <name val="Arial"/>
      <family val="2"/>
      <charset val="238"/>
    </font>
    <font>
      <sz val="16"/>
      <color theme="1"/>
      <name val="Arial"/>
      <family val="2"/>
      <charset val="238"/>
    </font>
    <font>
      <i/>
      <sz val="9"/>
      <color theme="1"/>
      <name val="Arial"/>
      <family val="2"/>
      <charset val="238"/>
    </font>
    <font>
      <b/>
      <i/>
      <sz val="11"/>
      <color theme="1"/>
      <name val="Arial"/>
      <family val="2"/>
      <charset val="238"/>
    </font>
    <font>
      <sz val="11"/>
      <color theme="0"/>
      <name val="Arial"/>
      <family val="2"/>
      <charset val="238"/>
    </font>
    <font>
      <b/>
      <sz val="11"/>
      <name val="Arial"/>
      <family val="2"/>
      <charset val="238"/>
    </font>
    <font>
      <i/>
      <sz val="11"/>
      <color theme="1"/>
      <name val="Arial"/>
      <family val="2"/>
      <charset val="238"/>
    </font>
    <font>
      <sz val="8"/>
      <color theme="1"/>
      <name val="Arial"/>
      <family val="2"/>
      <charset val="238"/>
    </font>
    <font>
      <b/>
      <sz val="11"/>
      <color theme="1"/>
      <name val="Arial"/>
      <family val="2"/>
    </font>
    <font>
      <b/>
      <sz val="9"/>
      <color theme="1"/>
      <name val="Arial"/>
      <family val="2"/>
    </font>
    <font>
      <b/>
      <sz val="14"/>
      <color theme="1"/>
      <name val="Arial"/>
      <family val="2"/>
    </font>
    <font>
      <sz val="11"/>
      <color theme="1"/>
      <name val="Arial"/>
      <family val="2"/>
    </font>
    <font>
      <i/>
      <sz val="9"/>
      <color theme="1"/>
      <name val="Arial"/>
      <family val="2"/>
    </font>
    <font>
      <i/>
      <sz val="11"/>
      <color theme="1"/>
      <name val="Arial"/>
      <family val="2"/>
    </font>
    <font>
      <sz val="10"/>
      <name val="Arial"/>
      <family val="2"/>
    </font>
    <font>
      <sz val="10"/>
      <color theme="1"/>
      <name val="Arial"/>
      <family val="2"/>
    </font>
    <font>
      <sz val="8"/>
      <name val="Calibri"/>
      <family val="2"/>
      <charset val="238"/>
      <scheme val="minor"/>
    </font>
  </fonts>
  <fills count="2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9999"/>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80">
    <xf numFmtId="0" fontId="0" fillId="0" borderId="0" xfId="0"/>
    <xf numFmtId="0" fontId="3" fillId="0" borderId="0" xfId="0" applyFont="1"/>
    <xf numFmtId="10" fontId="6" fillId="19" borderId="1" xfId="1" applyNumberFormat="1" applyFont="1" applyFill="1" applyBorder="1"/>
    <xf numFmtId="0" fontId="5" fillId="18" borderId="1" xfId="1" applyFont="1" applyFill="1" applyBorder="1" applyAlignment="1">
      <alignment horizontal="center" vertical="center" wrapText="1"/>
    </xf>
    <xf numFmtId="0" fontId="7" fillId="18" borderId="1" xfId="1" applyFont="1" applyFill="1" applyBorder="1" applyAlignment="1">
      <alignment horizontal="center" vertical="center" wrapText="1"/>
    </xf>
    <xf numFmtId="0" fontId="8" fillId="0" borderId="1" xfId="1" applyFont="1" applyBorder="1" applyAlignment="1">
      <alignment horizontal="center"/>
    </xf>
    <xf numFmtId="0" fontId="8" fillId="0" borderId="1" xfId="1" applyFont="1" applyBorder="1"/>
    <xf numFmtId="0" fontId="10" fillId="12" borderId="1" xfId="1" applyFont="1" applyFill="1" applyBorder="1" applyAlignment="1">
      <alignment horizontal="center" vertical="center" wrapText="1"/>
    </xf>
    <xf numFmtId="0" fontId="11" fillId="0" borderId="1" xfId="1" applyFont="1" applyBorder="1" applyAlignment="1">
      <alignment horizontal="left" vertical="center" wrapText="1"/>
    </xf>
    <xf numFmtId="0" fontId="2" fillId="11" borderId="1" xfId="1" applyFont="1" applyFill="1" applyBorder="1" applyAlignment="1">
      <alignment horizontal="center" vertical="center"/>
    </xf>
    <xf numFmtId="0" fontId="3" fillId="12" borderId="1" xfId="1" applyFont="1" applyFill="1" applyBorder="1" applyAlignment="1">
      <alignment vertical="center" wrapText="1"/>
    </xf>
    <xf numFmtId="0" fontId="3" fillId="0" borderId="1" xfId="1" applyFont="1" applyBorder="1" applyAlignment="1">
      <alignment horizontal="right" vertical="center"/>
    </xf>
    <xf numFmtId="0" fontId="12" fillId="0" borderId="1" xfId="1" applyFont="1" applyBorder="1" applyAlignment="1">
      <alignment horizontal="left" vertical="center" wrapText="1"/>
    </xf>
    <xf numFmtId="0" fontId="13" fillId="12" borderId="1" xfId="1" applyFont="1" applyFill="1" applyBorder="1" applyAlignment="1">
      <alignment vertical="center" wrapText="1"/>
    </xf>
    <xf numFmtId="0" fontId="12" fillId="0" borderId="1" xfId="1" applyFont="1" applyBorder="1" applyAlignment="1">
      <alignment horizontal="left" wrapText="1"/>
    </xf>
    <xf numFmtId="0" fontId="10" fillId="4" borderId="1" xfId="1" applyFont="1" applyFill="1" applyBorder="1" applyAlignment="1">
      <alignment horizontal="center" vertical="center" wrapText="1"/>
    </xf>
    <xf numFmtId="0" fontId="2" fillId="11" borderId="1" xfId="1" applyFont="1" applyFill="1" applyBorder="1" applyAlignment="1">
      <alignment horizontal="center" vertical="center" wrapText="1"/>
    </xf>
    <xf numFmtId="0" fontId="13" fillId="4" borderId="1" xfId="1" applyFont="1" applyFill="1" applyBorder="1" applyAlignment="1">
      <alignment vertical="center" wrapText="1"/>
    </xf>
    <xf numFmtId="0" fontId="9" fillId="4" borderId="1" xfId="1" applyFont="1" applyFill="1" applyBorder="1" applyAlignment="1">
      <alignment horizontal="center" vertical="center" wrapText="1"/>
    </xf>
    <xf numFmtId="0" fontId="3" fillId="4" borderId="1" xfId="1" applyFont="1" applyFill="1" applyBorder="1" applyAlignment="1">
      <alignment vertical="center" wrapText="1"/>
    </xf>
    <xf numFmtId="0" fontId="14" fillId="0" borderId="1" xfId="1" applyFont="1" applyBorder="1" applyAlignment="1">
      <alignment horizontal="left" vertical="center" wrapText="1"/>
    </xf>
    <xf numFmtId="0" fontId="10" fillId="10" borderId="1" xfId="1" applyFont="1" applyFill="1" applyBorder="1" applyAlignment="1">
      <alignment horizontal="center" vertical="center" wrapText="1"/>
    </xf>
    <xf numFmtId="0" fontId="13" fillId="10" borderId="1" xfId="1" applyFont="1" applyFill="1" applyBorder="1" applyAlignment="1">
      <alignment vertical="center" wrapText="1"/>
    </xf>
    <xf numFmtId="0" fontId="12" fillId="5" borderId="1" xfId="1" applyFont="1" applyFill="1" applyBorder="1" applyAlignment="1">
      <alignment horizontal="left" vertical="center" wrapText="1"/>
    </xf>
    <xf numFmtId="0" fontId="11" fillId="5" borderId="1" xfId="1" applyFont="1" applyFill="1" applyBorder="1" applyAlignment="1">
      <alignment horizontal="left" vertical="center" wrapText="1"/>
    </xf>
    <xf numFmtId="0" fontId="10" fillId="13" borderId="1" xfId="1" applyFont="1" applyFill="1" applyBorder="1" applyAlignment="1">
      <alignment horizontal="center" vertical="center" wrapText="1"/>
    </xf>
    <xf numFmtId="0" fontId="13" fillId="17" borderId="1" xfId="1" applyFont="1" applyFill="1" applyBorder="1" applyAlignment="1">
      <alignment vertical="center" wrapText="1"/>
    </xf>
    <xf numFmtId="0" fontId="9" fillId="6" borderId="1" xfId="1" applyFont="1" applyFill="1" applyBorder="1" applyAlignment="1">
      <alignment horizontal="center" vertical="center" wrapText="1"/>
    </xf>
    <xf numFmtId="0" fontId="13" fillId="6" borderId="1" xfId="1" applyFont="1" applyFill="1" applyBorder="1" applyAlignment="1">
      <alignment horizontal="right" vertical="center" wrapText="1"/>
    </xf>
    <xf numFmtId="0" fontId="10" fillId="6" borderId="1" xfId="1" applyFont="1" applyFill="1" applyBorder="1" applyAlignment="1">
      <alignment horizontal="center" vertical="center" wrapText="1"/>
    </xf>
    <xf numFmtId="0" fontId="10" fillId="14" borderId="1" xfId="1" applyFont="1" applyFill="1" applyBorder="1" applyAlignment="1">
      <alignment horizontal="center" vertical="center" wrapText="1"/>
    </xf>
    <xf numFmtId="0" fontId="3" fillId="14" borderId="1" xfId="1" applyFont="1" applyFill="1" applyBorder="1" applyAlignment="1">
      <alignment vertical="center" wrapText="1"/>
    </xf>
    <xf numFmtId="0" fontId="9" fillId="14" borderId="1" xfId="1" applyFont="1" applyFill="1" applyBorder="1" applyAlignment="1">
      <alignment horizontal="center" vertical="center" wrapText="1"/>
    </xf>
    <xf numFmtId="0" fontId="13" fillId="14" borderId="1" xfId="1" applyFont="1" applyFill="1" applyBorder="1" applyAlignment="1">
      <alignment vertical="center" wrapText="1"/>
    </xf>
    <xf numFmtId="0" fontId="15" fillId="14" borderId="1" xfId="1" applyFont="1" applyFill="1" applyBorder="1" applyAlignment="1">
      <alignment horizontal="center" vertical="center" wrapText="1"/>
    </xf>
    <xf numFmtId="0" fontId="9" fillId="15" borderId="1" xfId="1" applyFont="1" applyFill="1" applyBorder="1" applyAlignment="1">
      <alignment horizontal="center" vertical="center" wrapText="1"/>
    </xf>
    <xf numFmtId="0" fontId="11" fillId="0" borderId="1" xfId="1" applyFont="1" applyBorder="1" applyAlignment="1">
      <alignment vertical="center" wrapText="1"/>
    </xf>
    <xf numFmtId="0" fontId="12" fillId="0" borderId="1" xfId="1" applyFont="1" applyBorder="1" applyAlignment="1">
      <alignment vertical="center" wrapText="1"/>
    </xf>
    <xf numFmtId="0" fontId="2" fillId="16" borderId="1" xfId="1" applyFont="1" applyFill="1" applyBorder="1" applyAlignment="1">
      <alignment horizontal="center" vertical="center"/>
    </xf>
    <xf numFmtId="0" fontId="3" fillId="15" borderId="1" xfId="1" applyFont="1" applyFill="1" applyBorder="1" applyAlignment="1">
      <alignment vertical="center" wrapText="1"/>
    </xf>
    <xf numFmtId="0" fontId="13" fillId="15" borderId="1" xfId="1" applyFont="1" applyFill="1" applyBorder="1" applyAlignment="1">
      <alignment vertical="center" wrapText="1"/>
    </xf>
    <xf numFmtId="0" fontId="11" fillId="0" borderId="1" xfId="1" applyFont="1" applyBorder="1" applyAlignment="1">
      <alignment wrapText="1"/>
    </xf>
    <xf numFmtId="0" fontId="3" fillId="0" borderId="1" xfId="1" applyFont="1" applyBorder="1"/>
    <xf numFmtId="10" fontId="16" fillId="9" borderId="1" xfId="1" applyNumberFormat="1" applyFont="1" applyFill="1" applyBorder="1"/>
    <xf numFmtId="0" fontId="3" fillId="0" borderId="0" xfId="1" applyFont="1"/>
    <xf numFmtId="10" fontId="3" fillId="0" borderId="0" xfId="1" applyNumberFormat="1" applyFont="1"/>
    <xf numFmtId="0" fontId="3" fillId="0" borderId="0" xfId="0" applyFont="1" applyAlignment="1">
      <alignment horizontal="center"/>
    </xf>
    <xf numFmtId="0" fontId="5" fillId="0" borderId="0" xfId="0" applyFont="1" applyAlignment="1">
      <alignment horizontal="right" vertical="top"/>
    </xf>
    <xf numFmtId="0" fontId="17" fillId="0" borderId="0" xfId="0" applyFont="1" applyAlignment="1">
      <alignment horizontal="center"/>
    </xf>
    <xf numFmtId="0" fontId="3" fillId="0" borderId="9" xfId="0" applyFont="1" applyBorder="1" applyAlignment="1">
      <alignment horizontal="left" vertical="top"/>
    </xf>
    <xf numFmtId="0" fontId="5" fillId="0" borderId="0" xfId="0" applyFont="1" applyAlignment="1">
      <alignment horizontal="left" vertical="top"/>
    </xf>
    <xf numFmtId="0" fontId="12" fillId="0" borderId="9" xfId="1" applyFont="1" applyBorder="1" applyAlignment="1">
      <alignment horizontal="left"/>
    </xf>
    <xf numFmtId="0" fontId="12" fillId="0" borderId="0" xfId="1" applyFont="1" applyAlignment="1">
      <alignment horizontal="left"/>
    </xf>
    <xf numFmtId="0" fontId="3" fillId="0" borderId="0" xfId="0" applyFont="1" applyAlignment="1">
      <alignment horizontal="left"/>
    </xf>
    <xf numFmtId="0" fontId="5" fillId="2" borderId="0" xfId="0" applyFont="1" applyFill="1" applyAlignment="1">
      <alignment vertical="top" wrapText="1"/>
    </xf>
    <xf numFmtId="0" fontId="3" fillId="0" borderId="0" xfId="0" applyFont="1" applyAlignment="1">
      <alignment horizontal="left" vertical="top" wrapText="1"/>
    </xf>
    <xf numFmtId="0" fontId="5" fillId="2" borderId="1" xfId="0" applyFont="1" applyFill="1" applyBorder="1"/>
    <xf numFmtId="0" fontId="5" fillId="2" borderId="1" xfId="0" applyFont="1" applyFill="1" applyBorder="1" applyAlignment="1">
      <alignment horizontal="center"/>
    </xf>
    <xf numFmtId="0" fontId="5" fillId="2" borderId="0" xfId="0" applyFont="1" applyFill="1" applyAlignment="1">
      <alignment horizontal="right" vertical="center"/>
    </xf>
    <xf numFmtId="0" fontId="5" fillId="0" borderId="0" xfId="0" applyFont="1" applyAlignment="1">
      <alignment wrapText="1"/>
    </xf>
    <xf numFmtId="0" fontId="3" fillId="0" borderId="1" xfId="0" applyFont="1" applyBorder="1"/>
    <xf numFmtId="0" fontId="5" fillId="0" borderId="0" xfId="0" applyFont="1" applyAlignment="1">
      <alignment horizontal="left" vertical="top" wrapText="1"/>
    </xf>
    <xf numFmtId="0" fontId="19" fillId="0" borderId="0" xfId="0" applyFont="1"/>
    <xf numFmtId="0" fontId="5"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2" fillId="20" borderId="1" xfId="0" applyFont="1" applyFill="1" applyBorder="1" applyAlignment="1">
      <alignment horizontal="center" vertical="center"/>
    </xf>
    <xf numFmtId="0" fontId="21" fillId="0" borderId="1" xfId="0" applyFont="1" applyBorder="1" applyAlignment="1">
      <alignment horizontal="center" vertical="center"/>
    </xf>
    <xf numFmtId="0" fontId="12" fillId="5"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0" borderId="1" xfId="0" applyFont="1" applyBorder="1" applyAlignment="1">
      <alignment horizontal="center" vertical="center"/>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wrapText="1"/>
    </xf>
    <xf numFmtId="9" fontId="12" fillId="0" borderId="1" xfId="0" applyNumberFormat="1" applyFont="1" applyBorder="1" applyAlignment="1">
      <alignment vertical="top" wrapText="1"/>
    </xf>
    <xf numFmtId="9" fontId="12" fillId="20" borderId="1" xfId="0" applyNumberFormat="1" applyFont="1" applyFill="1" applyBorder="1" applyAlignment="1">
      <alignment horizontal="center" vertic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10" fontId="3" fillId="18" borderId="1" xfId="0" applyNumberFormat="1" applyFont="1" applyFill="1" applyBorder="1" applyAlignment="1">
      <alignment horizontal="right" vertical="center"/>
    </xf>
    <xf numFmtId="10" fontId="5" fillId="2" borderId="1" xfId="0" applyNumberFormat="1" applyFont="1" applyFill="1" applyBorder="1" applyAlignment="1">
      <alignment horizontal="right" vertical="center" wrapText="1"/>
    </xf>
    <xf numFmtId="9" fontId="3" fillId="0" borderId="0" xfId="0" applyNumberFormat="1" applyFont="1"/>
    <xf numFmtId="0" fontId="3" fillId="17" borderId="1" xfId="0" applyFont="1" applyFill="1" applyBorder="1"/>
    <xf numFmtId="0" fontId="3" fillId="21" borderId="1" xfId="0" applyFont="1" applyFill="1" applyBorder="1"/>
    <xf numFmtId="0" fontId="3" fillId="6" borderId="1" xfId="0" applyFont="1" applyFill="1" applyBorder="1"/>
    <xf numFmtId="0" fontId="3" fillId="4" borderId="1" xfId="0" applyFont="1" applyFill="1" applyBorder="1"/>
    <xf numFmtId="0" fontId="3" fillId="9" borderId="1" xfId="0" applyFont="1" applyFill="1" applyBorder="1"/>
    <xf numFmtId="0" fontId="0" fillId="0" borderId="0" xfId="0" pivotButton="1"/>
    <xf numFmtId="0" fontId="0" fillId="0" borderId="0" xfId="0" applyAlignment="1">
      <alignment horizontal="left"/>
    </xf>
    <xf numFmtId="14" fontId="3" fillId="17" borderId="1" xfId="0" applyNumberFormat="1" applyFont="1" applyFill="1" applyBorder="1"/>
    <xf numFmtId="0" fontId="5" fillId="2" borderId="1" xfId="0" applyFont="1" applyFill="1" applyBorder="1" applyAlignment="1">
      <alignment horizontal="center" vertical="center"/>
    </xf>
    <xf numFmtId="0" fontId="3" fillId="2" borderId="1" xfId="0" applyFont="1" applyFill="1" applyBorder="1" applyAlignment="1">
      <alignment horizontal="center"/>
    </xf>
    <xf numFmtId="0" fontId="24" fillId="0" borderId="1" xfId="0" applyFont="1" applyBorder="1" applyAlignment="1">
      <alignment horizontal="center"/>
    </xf>
    <xf numFmtId="0" fontId="24" fillId="2" borderId="1" xfId="0" applyFont="1" applyFill="1" applyBorder="1" applyAlignment="1">
      <alignment horizontal="center"/>
    </xf>
    <xf numFmtId="49" fontId="3" fillId="0" borderId="0" xfId="0" applyNumberFormat="1" applyFont="1" applyAlignment="1">
      <alignment horizontal="right" vertical="top"/>
    </xf>
    <xf numFmtId="49" fontId="5" fillId="0" borderId="1" xfId="0" applyNumberFormat="1" applyFont="1" applyBorder="1" applyAlignment="1">
      <alignment horizontal="center" vertical="center"/>
    </xf>
    <xf numFmtId="0" fontId="26" fillId="0" borderId="0" xfId="0" applyFont="1"/>
    <xf numFmtId="0" fontId="23" fillId="0" borderId="0" xfId="0" applyFont="1" applyAlignment="1">
      <alignment horizontal="center"/>
    </xf>
    <xf numFmtId="0" fontId="23" fillId="2" borderId="1" xfId="0" applyFont="1" applyFill="1" applyBorder="1" applyAlignment="1">
      <alignment horizontal="center" vertical="center"/>
    </xf>
    <xf numFmtId="0" fontId="30" fillId="0" borderId="1" xfId="0" applyFont="1" applyBorder="1" applyAlignment="1">
      <alignment horizontal="center" vertical="center"/>
    </xf>
    <xf numFmtId="0" fontId="30" fillId="20" borderId="1" xfId="0" applyFont="1" applyFill="1" applyBorder="1"/>
    <xf numFmtId="0" fontId="30" fillId="0" borderId="1" xfId="0" applyFont="1" applyBorder="1" applyAlignment="1">
      <alignment horizontal="center"/>
    </xf>
    <xf numFmtId="0" fontId="30" fillId="20" borderId="0" xfId="0" applyFont="1" applyFill="1"/>
    <xf numFmtId="0" fontId="30" fillId="0" borderId="0" xfId="0" applyFont="1" applyAlignment="1">
      <alignment horizontal="center"/>
    </xf>
    <xf numFmtId="0" fontId="30" fillId="0" borderId="0" xfId="0" applyFont="1" applyAlignment="1">
      <alignment horizontal="left" vertical="top"/>
    </xf>
    <xf numFmtId="0" fontId="22" fillId="20" borderId="1" xfId="0" applyFont="1" applyFill="1" applyBorder="1" applyAlignment="1">
      <alignment horizontal="center" vertical="center" wrapText="1"/>
    </xf>
    <xf numFmtId="0" fontId="12" fillId="20" borderId="1" xfId="0" applyFont="1" applyFill="1" applyBorder="1" applyAlignment="1">
      <alignment horizontal="left" vertical="center" wrapText="1"/>
    </xf>
    <xf numFmtId="10" fontId="3" fillId="20" borderId="1" xfId="0" applyNumberFormat="1" applyFont="1" applyFill="1" applyBorder="1"/>
    <xf numFmtId="0" fontId="23" fillId="20" borderId="1" xfId="0" applyFont="1" applyFill="1" applyBorder="1" applyAlignment="1">
      <alignment horizontal="center" vertical="center"/>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0" borderId="6" xfId="0" applyFont="1" applyBorder="1" applyAlignment="1">
      <alignment horizontal="left" vertical="top" wrapText="1"/>
    </xf>
    <xf numFmtId="0" fontId="5" fillId="2" borderId="0" xfId="0" applyFont="1" applyFill="1" applyAlignment="1">
      <alignment horizontal="left" vertical="top" wrapText="1"/>
    </xf>
    <xf numFmtId="0" fontId="17" fillId="0" borderId="6" xfId="0" applyFont="1" applyBorder="1" applyAlignment="1">
      <alignment horizontal="center"/>
    </xf>
    <xf numFmtId="0" fontId="3" fillId="0" borderId="1" xfId="0" applyFont="1" applyBorder="1" applyAlignment="1">
      <alignment horizontal="left" vertical="top" wrapText="1"/>
    </xf>
    <xf numFmtId="0" fontId="2" fillId="9" borderId="1" xfId="1" applyFont="1" applyFill="1" applyBorder="1" applyAlignment="1">
      <alignment horizontal="center" vertical="center" wrapText="1"/>
    </xf>
    <xf numFmtId="0" fontId="9" fillId="15" borderId="1" xfId="1" applyFont="1" applyFill="1" applyBorder="1" applyAlignment="1">
      <alignment horizontal="center" vertical="center" textRotation="90" wrapText="1"/>
    </xf>
    <xf numFmtId="0" fontId="5" fillId="9" borderId="1" xfId="1" applyFont="1" applyFill="1" applyBorder="1" applyAlignment="1">
      <alignment horizontal="center" vertical="center" wrapText="1"/>
    </xf>
    <xf numFmtId="0" fontId="5" fillId="10" borderId="1" xfId="1" applyFont="1" applyFill="1" applyBorder="1" applyAlignment="1">
      <alignment horizontal="center" vertical="center" wrapText="1"/>
    </xf>
    <xf numFmtId="0" fontId="9" fillId="12" borderId="1" xfId="1" applyFont="1" applyFill="1" applyBorder="1" applyAlignment="1">
      <alignment horizontal="center" vertical="center" textRotation="90" wrapText="1"/>
    </xf>
    <xf numFmtId="0" fontId="5" fillId="12" borderId="1" xfId="1" applyFont="1" applyFill="1" applyBorder="1" applyAlignment="1">
      <alignment horizontal="center" vertical="center" wrapText="1"/>
    </xf>
    <xf numFmtId="10" fontId="5" fillId="12" borderId="1" xfId="1" applyNumberFormat="1" applyFont="1" applyFill="1" applyBorder="1" applyAlignment="1">
      <alignment horizontal="center" vertical="center" wrapText="1"/>
    </xf>
    <xf numFmtId="0" fontId="9" fillId="4" borderId="1" xfId="1" applyFont="1" applyFill="1" applyBorder="1" applyAlignment="1">
      <alignment horizontal="center" vertical="center" textRotation="90" wrapText="1"/>
    </xf>
    <xf numFmtId="0" fontId="9" fillId="10" borderId="1" xfId="1" applyFont="1" applyFill="1" applyBorder="1" applyAlignment="1">
      <alignment horizontal="center" vertical="center" textRotation="90" wrapText="1"/>
    </xf>
    <xf numFmtId="0" fontId="9" fillId="13" borderId="1" xfId="1" applyFont="1" applyFill="1" applyBorder="1" applyAlignment="1">
      <alignment horizontal="center" vertical="center" textRotation="90" wrapText="1"/>
    </xf>
    <xf numFmtId="0" fontId="9" fillId="6" borderId="1" xfId="1" applyFont="1" applyFill="1" applyBorder="1" applyAlignment="1">
      <alignment horizontal="center" vertical="center" textRotation="90" wrapText="1"/>
    </xf>
    <xf numFmtId="0" fontId="9" fillId="14" borderId="1" xfId="1" applyFont="1" applyFill="1" applyBorder="1" applyAlignment="1">
      <alignment horizontal="center" vertical="center" textRotation="90" wrapText="1"/>
    </xf>
    <xf numFmtId="10" fontId="5" fillId="6" borderId="1" xfId="1"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10" fontId="5" fillId="4" borderId="1" xfId="1" applyNumberFormat="1" applyFont="1" applyFill="1" applyBorder="1" applyAlignment="1">
      <alignment horizontal="center" vertical="center" wrapText="1"/>
    </xf>
    <xf numFmtId="10" fontId="5" fillId="10" borderId="1" xfId="1" applyNumberFormat="1" applyFont="1" applyFill="1" applyBorder="1" applyAlignment="1">
      <alignment horizontal="center" vertical="center" wrapText="1"/>
    </xf>
    <xf numFmtId="10" fontId="6" fillId="19" borderId="3" xfId="1" applyNumberFormat="1" applyFont="1" applyFill="1" applyBorder="1" applyAlignment="1">
      <alignment horizontal="center" wrapText="1"/>
    </xf>
    <xf numFmtId="10" fontId="6" fillId="19" borderId="4" xfId="1" applyNumberFormat="1" applyFont="1" applyFill="1" applyBorder="1" applyAlignment="1">
      <alignment horizontal="center" wrapText="1"/>
    </xf>
    <xf numFmtId="10" fontId="6" fillId="19" borderId="5" xfId="1" applyNumberFormat="1" applyFont="1" applyFill="1" applyBorder="1" applyAlignment="1">
      <alignment horizontal="center" wrapText="1"/>
    </xf>
    <xf numFmtId="0" fontId="2" fillId="17" borderId="6" xfId="0" applyFont="1" applyFill="1" applyBorder="1" applyAlignment="1">
      <alignment horizontal="center"/>
    </xf>
    <xf numFmtId="0" fontId="4" fillId="0" borderId="4" xfId="0" applyFont="1" applyBorder="1" applyAlignment="1">
      <alignment horizontal="center" vertical="center"/>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5" fillId="14" borderId="1" xfId="1" applyFont="1" applyFill="1" applyBorder="1" applyAlignment="1">
      <alignment horizontal="center" vertical="center"/>
    </xf>
    <xf numFmtId="10" fontId="5" fillId="14" borderId="1" xfId="1" applyNumberFormat="1" applyFont="1" applyFill="1" applyBorder="1" applyAlignment="1">
      <alignment horizontal="center" vertical="center"/>
    </xf>
    <xf numFmtId="0" fontId="5" fillId="15" borderId="1" xfId="1" applyFont="1" applyFill="1" applyBorder="1" applyAlignment="1">
      <alignment horizontal="center" vertical="center" wrapText="1"/>
    </xf>
    <xf numFmtId="10" fontId="5" fillId="15" borderId="1" xfId="1" applyNumberFormat="1" applyFont="1" applyFill="1" applyBorder="1" applyAlignment="1">
      <alignment horizontal="center" vertical="center" wrapText="1"/>
    </xf>
    <xf numFmtId="0" fontId="5" fillId="17" borderId="1" xfId="1" applyFont="1" applyFill="1" applyBorder="1" applyAlignment="1">
      <alignment horizontal="center" vertical="center" wrapText="1"/>
    </xf>
    <xf numFmtId="10" fontId="5" fillId="17" borderId="1" xfId="1"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0" fontId="3" fillId="0" borderId="1" xfId="0" applyFont="1" applyBorder="1" applyAlignment="1">
      <alignment horizontal="center" vertical="top" wrapText="1"/>
    </xf>
    <xf numFmtId="0" fontId="5" fillId="7" borderId="1" xfId="0" applyFont="1" applyFill="1" applyBorder="1" applyAlignment="1">
      <alignment horizontal="center" vertical="center" wrapText="1"/>
    </xf>
    <xf numFmtId="0" fontId="3" fillId="20" borderId="1" xfId="0" applyFont="1" applyFill="1" applyBorder="1" applyAlignment="1">
      <alignment horizontal="center"/>
    </xf>
    <xf numFmtId="0" fontId="5" fillId="7" borderId="1" xfId="0" applyFont="1" applyFill="1" applyBorder="1" applyAlignment="1">
      <alignment horizontal="center" wrapText="1"/>
    </xf>
    <xf numFmtId="0" fontId="3" fillId="0" borderId="1" xfId="0" applyFont="1" applyBorder="1" applyAlignment="1">
      <alignment horizontal="center"/>
    </xf>
    <xf numFmtId="0" fontId="5" fillId="2" borderId="1" xfId="0" applyFont="1" applyFill="1" applyBorder="1" applyAlignment="1">
      <alignment horizontal="center" vertical="center"/>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3" fillId="20" borderId="3" xfId="0" applyFont="1" applyFill="1" applyBorder="1" applyAlignment="1">
      <alignment horizontal="center"/>
    </xf>
    <xf numFmtId="0" fontId="3" fillId="20" borderId="4" xfId="0" applyFont="1" applyFill="1" applyBorder="1" applyAlignment="1">
      <alignment horizontal="center"/>
    </xf>
    <xf numFmtId="0" fontId="3" fillId="20" borderId="5" xfId="0" applyFont="1" applyFill="1" applyBorder="1" applyAlignment="1">
      <alignment horizontal="center"/>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Alignment="1">
      <alignment horizontal="left" vertical="center"/>
    </xf>
    <xf numFmtId="0" fontId="3" fillId="0" borderId="10" xfId="0" applyFont="1" applyBorder="1" applyAlignment="1">
      <alignment horizontal="left" vertical="center"/>
    </xf>
    <xf numFmtId="0" fontId="5" fillId="0" borderId="0" xfId="0" applyFont="1" applyAlignment="1">
      <alignment horizontal="right" vertical="center"/>
      <extLst>
        <ext xmlns:xfpb="http://schemas.microsoft.com/office/spreadsheetml/2022/featurepropertybag" uri="{C7286773-470A-42A8-94C5-96B5CB345126}">
          <xfpb:xfComplement i="0"/>
        </ext>
      </extLst>
    </xf>
    <xf numFmtId="0" fontId="3" fillId="2" borderId="1" xfId="0" applyFont="1" applyFill="1" applyBorder="1" applyAlignment="1">
      <alignment horizontal="center" vertical="center"/>
    </xf>
    <xf numFmtId="0" fontId="12" fillId="0" borderId="9" xfId="1" applyFont="1" applyBorder="1" applyAlignment="1">
      <alignment horizontal="left"/>
    </xf>
    <xf numFmtId="0" fontId="12" fillId="0" borderId="0" xfId="1" applyFont="1" applyAlignment="1">
      <alignment horizontal="left"/>
    </xf>
    <xf numFmtId="0" fontId="17" fillId="0" borderId="6" xfId="0" applyFont="1" applyBorder="1" applyAlignment="1">
      <alignment horizontal="center" vertical="center" wrapText="1"/>
    </xf>
    <xf numFmtId="0" fontId="5" fillId="2" borderId="0" xfId="0" applyFont="1" applyFill="1" applyAlignment="1">
      <alignment horizontal="left" wrapText="1"/>
    </xf>
    <xf numFmtId="10" fontId="5" fillId="20" borderId="7" xfId="0" applyNumberFormat="1" applyFont="1" applyFill="1" applyBorder="1" applyAlignment="1">
      <alignment horizontal="center" vertical="center"/>
    </xf>
    <xf numFmtId="0" fontId="5" fillId="20" borderId="8" xfId="0" applyFont="1" applyFill="1" applyBorder="1" applyAlignment="1">
      <alignment horizontal="center" vertical="center"/>
    </xf>
    <xf numFmtId="0" fontId="5" fillId="20" borderId="11" xfId="0" applyFont="1" applyFill="1" applyBorder="1" applyAlignment="1">
      <alignment horizontal="center" vertical="center"/>
    </xf>
    <xf numFmtId="0" fontId="5" fillId="20" borderId="12" xfId="0" applyFont="1" applyFill="1" applyBorder="1" applyAlignment="1">
      <alignment horizontal="center" vertical="center"/>
    </xf>
    <xf numFmtId="0" fontId="3" fillId="0" borderId="6" xfId="0" applyFont="1" applyBorder="1" applyAlignment="1">
      <alignment horizontal="left" vertical="top"/>
    </xf>
    <xf numFmtId="0" fontId="2" fillId="8" borderId="1" xfId="0" applyFont="1" applyFill="1" applyBorder="1" applyAlignment="1">
      <alignment horizontal="center" vertical="center" wrapText="1"/>
    </xf>
    <xf numFmtId="0" fontId="5" fillId="7" borderId="1" xfId="0" applyFont="1" applyFill="1" applyBorder="1" applyAlignment="1">
      <alignment horizontal="center"/>
    </xf>
    <xf numFmtId="0" fontId="3" fillId="5" borderId="7" xfId="0" applyFont="1" applyFill="1" applyBorder="1" applyAlignment="1">
      <alignment horizontal="left" vertical="top"/>
    </xf>
    <xf numFmtId="0" fontId="3" fillId="5" borderId="2" xfId="0" applyFont="1" applyFill="1" applyBorder="1" applyAlignment="1">
      <alignment horizontal="left" vertical="top"/>
    </xf>
    <xf numFmtId="0" fontId="3" fillId="5" borderId="8" xfId="0" applyFont="1" applyFill="1" applyBorder="1" applyAlignment="1">
      <alignment horizontal="left" vertical="top"/>
    </xf>
    <xf numFmtId="0" fontId="3" fillId="5" borderId="9" xfId="0" applyFont="1" applyFill="1" applyBorder="1" applyAlignment="1">
      <alignment horizontal="left" vertical="top"/>
    </xf>
    <xf numFmtId="0" fontId="3" fillId="5" borderId="0" xfId="0" applyFont="1" applyFill="1" applyAlignment="1">
      <alignment horizontal="left" vertical="top"/>
    </xf>
    <xf numFmtId="0" fontId="3" fillId="5" borderId="10" xfId="0" applyFont="1" applyFill="1" applyBorder="1" applyAlignment="1">
      <alignment horizontal="left" vertical="top"/>
    </xf>
    <xf numFmtId="0" fontId="3" fillId="5" borderId="11" xfId="0" applyFont="1" applyFill="1" applyBorder="1" applyAlignment="1">
      <alignment horizontal="left" vertical="top"/>
    </xf>
    <xf numFmtId="0" fontId="3" fillId="5" borderId="6" xfId="0" applyFont="1" applyFill="1" applyBorder="1" applyAlignment="1">
      <alignment horizontal="left" vertical="top"/>
    </xf>
    <xf numFmtId="0" fontId="3" fillId="5" borderId="12" xfId="0" applyFont="1" applyFill="1" applyBorder="1" applyAlignment="1">
      <alignment horizontal="left" vertical="top"/>
    </xf>
    <xf numFmtId="0" fontId="5" fillId="2" borderId="0" xfId="0" applyFont="1" applyFill="1" applyAlignment="1">
      <alignment horizontal="left" vertical="top"/>
    </xf>
    <xf numFmtId="0" fontId="5" fillId="2" borderId="2" xfId="0" applyFont="1" applyFill="1" applyBorder="1" applyAlignment="1">
      <alignment horizontal="left" vertical="top" wrapText="1"/>
    </xf>
    <xf numFmtId="0" fontId="5" fillId="20" borderId="1" xfId="0" applyFont="1" applyFill="1" applyBorder="1" applyAlignment="1">
      <alignment horizontal="center" vertical="top" wrapText="1"/>
    </xf>
    <xf numFmtId="0" fontId="5" fillId="2" borderId="0" xfId="0" applyFont="1" applyFill="1" applyAlignment="1">
      <alignment horizontal="center"/>
    </xf>
    <xf numFmtId="0" fontId="5" fillId="2" borderId="1" xfId="0" applyFont="1" applyFill="1" applyBorder="1" applyAlignment="1">
      <alignment horizontal="center"/>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164" fontId="30" fillId="20" borderId="3" xfId="0" applyNumberFormat="1" applyFont="1" applyFill="1" applyBorder="1" applyAlignment="1">
      <alignment horizontal="right"/>
    </xf>
    <xf numFmtId="164" fontId="30" fillId="20" borderId="5" xfId="0" applyNumberFormat="1" applyFont="1" applyFill="1" applyBorder="1" applyAlignment="1">
      <alignment horizontal="right"/>
    </xf>
    <xf numFmtId="0" fontId="27" fillId="0" borderId="6" xfId="0" applyFont="1" applyBorder="1" applyAlignment="1">
      <alignment horizontal="center"/>
    </xf>
    <xf numFmtId="0" fontId="23" fillId="2" borderId="2" xfId="0" applyFont="1" applyFill="1" applyBorder="1" applyAlignment="1">
      <alignment horizontal="left" vertical="top"/>
    </xf>
    <xf numFmtId="0" fontId="26" fillId="20" borderId="6" xfId="0" applyFont="1" applyFill="1" applyBorder="1" applyAlignment="1">
      <alignment horizontal="left" vertical="top" wrapText="1"/>
    </xf>
    <xf numFmtId="0" fontId="25" fillId="8" borderId="1" xfId="0" applyFont="1" applyFill="1" applyBorder="1" applyAlignment="1">
      <alignment horizontal="center" vertical="center" wrapText="1"/>
    </xf>
    <xf numFmtId="0" fontId="26" fillId="0" borderId="6" xfId="0" applyFont="1" applyBorder="1" applyAlignment="1">
      <alignment horizontal="left" vertical="top"/>
    </xf>
    <xf numFmtId="0" fontId="26" fillId="0" borderId="6" xfId="0" applyFont="1" applyBorder="1" applyAlignment="1">
      <alignment horizontal="left" vertical="top" wrapText="1"/>
    </xf>
    <xf numFmtId="0" fontId="26" fillId="0" borderId="4" xfId="0" applyFont="1" applyBorder="1" applyAlignment="1">
      <alignment horizontal="left" vertical="top"/>
    </xf>
    <xf numFmtId="0" fontId="23" fillId="2" borderId="0" xfId="0" applyFont="1" applyFill="1" applyAlignment="1">
      <alignment horizontal="center"/>
    </xf>
    <xf numFmtId="0" fontId="23" fillId="2" borderId="2" xfId="0" applyFont="1" applyFill="1" applyBorder="1" applyAlignment="1">
      <alignment horizontal="left" vertical="top" wrapText="1"/>
    </xf>
    <xf numFmtId="0" fontId="26" fillId="0" borderId="6" xfId="0" applyFont="1" applyBorder="1" applyAlignment="1">
      <alignment horizontal="center"/>
    </xf>
    <xf numFmtId="0" fontId="26" fillId="0" borderId="11" xfId="0" applyFont="1" applyBorder="1" applyAlignment="1">
      <alignment horizontal="left"/>
    </xf>
    <xf numFmtId="0" fontId="26" fillId="0" borderId="6" xfId="0" applyFont="1" applyBorder="1" applyAlignment="1">
      <alignment horizontal="left"/>
    </xf>
    <xf numFmtId="0" fontId="26" fillId="0" borderId="0" xfId="0" applyFont="1" applyAlignment="1">
      <alignment horizontal="center" vertical="center"/>
    </xf>
    <xf numFmtId="0" fontId="26" fillId="0" borderId="9" xfId="0" applyFont="1" applyBorder="1" applyAlignment="1">
      <alignment horizontal="left" vertical="top" wrapText="1"/>
    </xf>
    <xf numFmtId="0" fontId="26" fillId="0" borderId="0" xfId="0" applyFont="1" applyAlignment="1">
      <alignment horizontal="left" vertical="top" wrapText="1"/>
    </xf>
    <xf numFmtId="0" fontId="23" fillId="7" borderId="3" xfId="0" applyFont="1" applyFill="1" applyBorder="1" applyAlignment="1">
      <alignment horizontal="center"/>
    </xf>
    <xf numFmtId="0" fontId="23" fillId="7" borderId="4" xfId="0" applyFont="1" applyFill="1" applyBorder="1" applyAlignment="1">
      <alignment horizontal="center"/>
    </xf>
    <xf numFmtId="0" fontId="23" fillId="7" borderId="5" xfId="0" applyFont="1" applyFill="1" applyBorder="1" applyAlignment="1">
      <alignment horizontal="center"/>
    </xf>
    <xf numFmtId="0" fontId="23" fillId="7" borderId="3"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26" fillId="20" borderId="3" xfId="0" applyFont="1" applyFill="1" applyBorder="1" applyAlignment="1">
      <alignment horizontal="center"/>
    </xf>
    <xf numFmtId="0" fontId="26" fillId="20" borderId="4" xfId="0" applyFont="1" applyFill="1" applyBorder="1" applyAlignment="1">
      <alignment horizontal="center"/>
    </xf>
    <xf numFmtId="0" fontId="26" fillId="20" borderId="5" xfId="0" applyFont="1" applyFill="1" applyBorder="1" applyAlignment="1">
      <alignment horizontal="center"/>
    </xf>
    <xf numFmtId="0" fontId="26" fillId="0" borderId="7" xfId="0" applyFont="1" applyBorder="1" applyAlignment="1">
      <alignment horizontal="left" vertical="top" wrapText="1"/>
    </xf>
    <xf numFmtId="0" fontId="26" fillId="0" borderId="2" xfId="0" applyFont="1" applyBorder="1" applyAlignment="1">
      <alignment horizontal="left" vertical="top" wrapText="1"/>
    </xf>
    <xf numFmtId="0" fontId="29" fillId="20" borderId="1" xfId="0" applyFont="1" applyFill="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center"/>
    </xf>
    <xf numFmtId="0" fontId="23" fillId="2" borderId="1" xfId="0" applyFont="1" applyFill="1" applyBorder="1" applyAlignment="1">
      <alignment horizontal="center" vertical="center"/>
    </xf>
    <xf numFmtId="0" fontId="23" fillId="20" borderId="1" xfId="0" applyFont="1" applyFill="1" applyBorder="1" applyAlignment="1">
      <alignment horizontal="center" vertical="center" wrapText="1"/>
    </xf>
    <xf numFmtId="0" fontId="23" fillId="20" borderId="1" xfId="0" applyFont="1" applyFill="1" applyBorder="1" applyAlignment="1">
      <alignment horizontal="center" vertical="center"/>
    </xf>
    <xf numFmtId="0" fontId="30" fillId="0" borderId="1" xfId="0" applyFont="1" applyBorder="1" applyAlignment="1">
      <alignment horizontal="left" vertical="top"/>
    </xf>
    <xf numFmtId="164" fontId="30" fillId="0" borderId="1" xfId="0" applyNumberFormat="1" applyFont="1" applyBorder="1" applyAlignment="1">
      <alignment horizontal="right"/>
    </xf>
    <xf numFmtId="0" fontId="30" fillId="0" borderId="3" xfId="0" applyFont="1" applyBorder="1" applyAlignment="1">
      <alignment horizontal="left" vertical="top"/>
    </xf>
    <xf numFmtId="0" fontId="30" fillId="0" borderId="4" xfId="0" applyFont="1" applyBorder="1" applyAlignment="1">
      <alignment horizontal="left" vertical="top"/>
    </xf>
    <xf numFmtId="0" fontId="30" fillId="0" borderId="5" xfId="0" applyFont="1" applyBorder="1" applyAlignment="1">
      <alignment horizontal="left" vertical="top"/>
    </xf>
    <xf numFmtId="0" fontId="23" fillId="2" borderId="0" xfId="0" applyFont="1" applyFill="1" applyAlignment="1">
      <alignment horizontal="left" vertical="top" wrapText="1"/>
    </xf>
    <xf numFmtId="0" fontId="26" fillId="0" borderId="1" xfId="0" applyFont="1" applyBorder="1" applyAlignment="1">
      <alignment horizontal="left" vertical="top" wrapText="1"/>
    </xf>
    <xf numFmtId="0" fontId="3" fillId="17" borderId="1" xfId="0" applyFont="1" applyFill="1" applyBorder="1" applyAlignment="1">
      <alignment horizontal="left" vertical="top"/>
    </xf>
    <xf numFmtId="0" fontId="12" fillId="2" borderId="1" xfId="0" applyFont="1" applyFill="1" applyBorder="1" applyAlignment="1">
      <alignment horizontal="left" vertical="top"/>
    </xf>
    <xf numFmtId="0" fontId="3" fillId="2" borderId="1" xfId="0" applyFont="1" applyFill="1" applyBorder="1" applyAlignment="1">
      <alignment horizontal="left" vertical="top"/>
    </xf>
    <xf numFmtId="0" fontId="3" fillId="6" borderId="1" xfId="0" applyFont="1" applyFill="1" applyBorder="1" applyAlignment="1">
      <alignment horizontal="left" vertical="top"/>
    </xf>
    <xf numFmtId="0" fontId="3" fillId="4" borderId="1" xfId="0" applyFont="1" applyFill="1" applyBorder="1" applyAlignment="1">
      <alignment horizontal="left" vertical="top"/>
    </xf>
    <xf numFmtId="0" fontId="3" fillId="9" borderId="1" xfId="0" applyFont="1" applyFill="1" applyBorder="1" applyAlignment="1">
      <alignment horizontal="left" vertical="top"/>
    </xf>
    <xf numFmtId="0" fontId="3" fillId="0" borderId="1" xfId="0" applyFont="1" applyBorder="1" applyAlignment="1">
      <alignment horizontal="left" vertical="top"/>
    </xf>
    <xf numFmtId="0" fontId="12" fillId="0" borderId="1" xfId="0" applyFont="1" applyBorder="1" applyAlignment="1">
      <alignment horizontal="left" vertical="top"/>
    </xf>
    <xf numFmtId="0" fontId="3" fillId="2" borderId="3" xfId="0" applyFont="1" applyFill="1" applyBorder="1" applyAlignment="1">
      <alignment horizontal="left" vertical="top"/>
    </xf>
    <xf numFmtId="0" fontId="3" fillId="2" borderId="5" xfId="0" applyFont="1" applyFill="1" applyBorder="1" applyAlignment="1">
      <alignment horizontal="left" vertical="top"/>
    </xf>
    <xf numFmtId="0" fontId="12" fillId="20" borderId="3" xfId="0" applyFont="1" applyFill="1" applyBorder="1" applyAlignment="1">
      <alignment horizontal="left" vertical="center" wrapText="1"/>
    </xf>
    <xf numFmtId="0" fontId="12" fillId="20" borderId="4" xfId="0" applyFont="1" applyFill="1" applyBorder="1" applyAlignment="1">
      <alignment horizontal="left" vertical="center" wrapText="1"/>
    </xf>
    <xf numFmtId="0" fontId="12" fillId="20" borderId="5" xfId="0" applyFont="1" applyFill="1" applyBorder="1" applyAlignment="1">
      <alignment horizontal="left" vertical="center" wrapText="1"/>
    </xf>
    <xf numFmtId="0" fontId="5" fillId="2" borderId="3" xfId="0" applyFont="1" applyFill="1" applyBorder="1" applyAlignment="1">
      <alignment horizontal="center"/>
    </xf>
    <xf numFmtId="0" fontId="5" fillId="2" borderId="5"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2" fontId="5" fillId="3" borderId="13" xfId="0" applyNumberFormat="1" applyFont="1" applyFill="1" applyBorder="1" applyAlignment="1">
      <alignment horizontal="center" vertical="center" wrapText="1"/>
    </xf>
    <xf numFmtId="2" fontId="5" fillId="3" borderId="15"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0" borderId="3" xfId="0" applyFont="1" applyFill="1" applyBorder="1" applyAlignment="1">
      <alignment horizontal="left" vertical="center" wrapText="1"/>
    </xf>
    <xf numFmtId="0" fontId="3" fillId="20" borderId="4" xfId="0" applyFont="1" applyFill="1" applyBorder="1" applyAlignment="1">
      <alignment horizontal="left" vertical="center" wrapText="1"/>
    </xf>
    <xf numFmtId="0" fontId="3" fillId="20" borderId="5" xfId="0" applyFont="1" applyFill="1" applyBorder="1" applyAlignment="1">
      <alignment horizontal="left" vertical="center" wrapText="1"/>
    </xf>
    <xf numFmtId="2" fontId="5" fillId="2" borderId="1" xfId="0" applyNumberFormat="1" applyFont="1" applyFill="1" applyBorder="1" applyAlignment="1">
      <alignment horizontal="center" vertical="center" wrapText="1"/>
    </xf>
    <xf numFmtId="10" fontId="3" fillId="18" borderId="13" xfId="0" applyNumberFormat="1" applyFont="1" applyFill="1" applyBorder="1" applyAlignment="1">
      <alignment horizontal="center" vertical="center"/>
    </xf>
    <xf numFmtId="10" fontId="3" fillId="18" borderId="14" xfId="0" applyNumberFormat="1" applyFont="1" applyFill="1" applyBorder="1" applyAlignment="1">
      <alignment horizontal="center" vertical="center"/>
    </xf>
    <xf numFmtId="10" fontId="3" fillId="18" borderId="15" xfId="0" applyNumberFormat="1" applyFont="1" applyFill="1" applyBorder="1" applyAlignment="1">
      <alignment horizontal="center" vertical="center"/>
    </xf>
    <xf numFmtId="0" fontId="5" fillId="7" borderId="3" xfId="0" applyFont="1" applyFill="1" applyBorder="1" applyAlignment="1">
      <alignment horizontal="center"/>
    </xf>
    <xf numFmtId="0" fontId="5" fillId="7" borderId="4" xfId="0" applyFont="1" applyFill="1" applyBorder="1" applyAlignment="1">
      <alignment horizontal="center"/>
    </xf>
    <xf numFmtId="0" fontId="5" fillId="7" borderId="5" xfId="0" applyFont="1" applyFill="1" applyBorder="1" applyAlignment="1">
      <alignment horizontal="center"/>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3" fillId="2" borderId="0" xfId="0" applyFont="1" applyFill="1" applyAlignment="1">
      <alignment horizontal="left" vertical="top" wrapText="1"/>
    </xf>
  </cellXfs>
  <cellStyles count="2">
    <cellStyle name="Normal" xfId="0" builtinId="0"/>
    <cellStyle name="Normal 2" xfId="1" xr:uid="{00000000-0005-0000-0000-000001000000}"/>
  </cellStyles>
  <dxfs count="15">
    <dxf>
      <fill>
        <patternFill>
          <bgColor rgb="FFFF0000"/>
        </patternFill>
      </fill>
    </dxf>
    <dxf>
      <fill>
        <patternFill>
          <bgColor rgb="FFFFFF00"/>
        </patternFill>
      </fill>
    </dxf>
    <dxf>
      <fill>
        <patternFill>
          <bgColor rgb="FF00B050"/>
        </patternFill>
      </fill>
    </dxf>
    <dxf>
      <fill>
        <patternFill>
          <bgColor theme="9" tint="0.79998168889431442"/>
        </patternFill>
      </fill>
    </dxf>
    <dxf>
      <fill>
        <patternFill>
          <bgColor rgb="FFFF5050"/>
        </patternFill>
      </fill>
    </dxf>
    <dxf>
      <fill>
        <patternFill>
          <bgColor rgb="FFFF0000"/>
        </patternFill>
      </fill>
    </dxf>
    <dxf>
      <fill>
        <patternFill>
          <bgColor rgb="FFFFFF00"/>
        </patternFill>
      </fill>
    </dxf>
    <dxf>
      <fill>
        <patternFill>
          <bgColor rgb="FF00B050"/>
        </patternFill>
      </fill>
    </dxf>
    <dxf>
      <fill>
        <patternFill>
          <bgColor rgb="FFFF7C80"/>
        </patternFill>
      </fill>
    </dxf>
    <dxf>
      <fill>
        <patternFill>
          <bgColor theme="9" tint="0.59996337778862885"/>
        </patternFill>
      </fill>
    </dxf>
    <dxf>
      <font>
        <color rgb="FF9C0006"/>
      </font>
      <fill>
        <patternFill>
          <bgColor rgb="FFFFC7CE"/>
        </patternFill>
      </fill>
    </dxf>
    <dxf>
      <fill>
        <patternFill>
          <bgColor theme="4" tint="0.79998168889431442"/>
        </patternFill>
      </fill>
    </dxf>
    <dxf>
      <font>
        <b/>
        <i val="0"/>
        <color rgb="FFFF0000"/>
      </font>
    </dxf>
    <dxf>
      <font>
        <b/>
        <i val="0"/>
        <color theme="5" tint="-0.499984740745262"/>
      </font>
    </dxf>
    <dxf>
      <font>
        <b/>
        <i val="0"/>
        <color theme="9" tint="-0.499984740745262"/>
      </font>
    </dxf>
  </dxfs>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hr-HR"/>
              <a:t>DIGITAL</a:t>
            </a:r>
            <a:r>
              <a:rPr lang="hr-HR" baseline="0"/>
              <a:t> MATURITY OF HIGHER EDUCATION INSTITUTION</a:t>
            </a:r>
            <a:endParaRPr lang="hr-H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marker"/>
        <c:varyColors val="0"/>
        <c:ser>
          <c:idx val="1"/>
          <c:order val="0"/>
          <c:tx>
            <c:v>Digitalna zrelost područja</c:v>
          </c:tx>
          <c:spPr>
            <a:ln w="28575" cap="rnd">
              <a:solidFill>
                <a:schemeClr val="accent2"/>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'2'!$B$86:$B$92</c:f>
              <c:strCache>
                <c:ptCount val="7"/>
                <c:pt idx="0">
                  <c:v>Leadership, planning and management</c:v>
                </c:pt>
                <c:pt idx="1">
                  <c:v>Quality assurance</c:v>
                </c:pt>
                <c:pt idx="2">
                  <c:v>Scientific research work with the support of ICT</c:v>
                </c:pt>
                <c:pt idx="3">
                  <c:v>Technology transfer and serving society with the support of ICT</c:v>
                </c:pt>
                <c:pt idx="4">
                  <c:v>Learning and teaching supported by ICT</c:v>
                </c:pt>
                <c:pt idx="5">
                  <c:v>ICT culture</c:v>
                </c:pt>
                <c:pt idx="6">
                  <c:v>ICT resources and infrastructure</c:v>
                </c:pt>
              </c:strCache>
            </c:strRef>
          </c:cat>
          <c:val>
            <c:numRef>
              <c:f>'2'!$D$86:$D$92</c:f>
              <c:numCache>
                <c:formatCode>0.00%</c:formatCode>
                <c:ptCount val="7"/>
                <c:pt idx="0">
                  <c:v>-0.25</c:v>
                </c:pt>
                <c:pt idx="1">
                  <c:v>-0.25</c:v>
                </c:pt>
                <c:pt idx="2">
                  <c:v>-0.25</c:v>
                </c:pt>
                <c:pt idx="3">
                  <c:v>-0.25</c:v>
                </c:pt>
                <c:pt idx="4">
                  <c:v>-0.24999999999999994</c:v>
                </c:pt>
                <c:pt idx="5">
                  <c:v>-0.25</c:v>
                </c:pt>
                <c:pt idx="6">
                  <c:v>-0.25</c:v>
                </c:pt>
              </c:numCache>
            </c:numRef>
          </c:val>
          <c:extLst>
            <c:ext xmlns:c16="http://schemas.microsoft.com/office/drawing/2014/chart" uri="{C3380CC4-5D6E-409C-BE32-E72D297353CC}">
              <c16:uniqueId val="{00000000-7C68-4752-9EDF-B5EEA61506AE}"/>
            </c:ext>
          </c:extLst>
        </c:ser>
        <c:ser>
          <c:idx val="2"/>
          <c:order val="1"/>
          <c:tx>
            <c:v>Maksimalna zrelost VU</c:v>
          </c:tx>
          <c:spPr>
            <a:ln w="28575" cap="rnd">
              <a:solidFill>
                <a:schemeClr val="accent3"/>
              </a:solidFill>
              <a:round/>
            </a:ln>
            <a:effectLst/>
          </c:spPr>
          <c:marker>
            <c:symbol val="none"/>
          </c:marker>
          <c:cat>
            <c:strRef>
              <c:f>'2'!$B$86:$B$92</c:f>
              <c:strCache>
                <c:ptCount val="7"/>
                <c:pt idx="0">
                  <c:v>Leadership, planning and management</c:v>
                </c:pt>
                <c:pt idx="1">
                  <c:v>Quality assurance</c:v>
                </c:pt>
                <c:pt idx="2">
                  <c:v>Scientific research work with the support of ICT</c:v>
                </c:pt>
                <c:pt idx="3">
                  <c:v>Technology transfer and serving society with the support of ICT</c:v>
                </c:pt>
                <c:pt idx="4">
                  <c:v>Learning and teaching supported by ICT</c:v>
                </c:pt>
                <c:pt idx="5">
                  <c:v>ICT culture</c:v>
                </c:pt>
                <c:pt idx="6">
                  <c:v>ICT resources and infrastructure</c:v>
                </c:pt>
              </c:strCache>
            </c:strRef>
          </c:cat>
          <c:val>
            <c:numRef>
              <c:f>'2'!$E$86:$E$92</c:f>
              <c:numCache>
                <c:formatCode>0.00%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1-7C68-4752-9EDF-B5EEA61506AE}"/>
            </c:ext>
          </c:extLst>
        </c:ser>
        <c:dLbls>
          <c:showLegendKey val="0"/>
          <c:showVal val="0"/>
          <c:showCatName val="0"/>
          <c:showSerName val="0"/>
          <c:showPercent val="0"/>
          <c:showBubbleSize val="0"/>
        </c:dLbls>
        <c:axId val="341156232"/>
        <c:axId val="341156624"/>
      </c:radarChart>
      <c:catAx>
        <c:axId val="3411562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156624"/>
        <c:crosses val="autoZero"/>
        <c:auto val="1"/>
        <c:lblAlgn val="ctr"/>
        <c:lblOffset val="100"/>
        <c:noMultiLvlLbl val="0"/>
      </c:catAx>
      <c:valAx>
        <c:axId val="34115662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34115623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1"/>
          <c:order val="0"/>
          <c:tx>
            <c:v>Digitalna zrelost područja</c:v>
          </c:tx>
          <c:spPr>
            <a:ln w="28575" cap="rnd">
              <a:solidFill>
                <a:schemeClr val="accent2"/>
              </a:solid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'2'!$B$86:$B$92</c:f>
              <c:strCache>
                <c:ptCount val="7"/>
                <c:pt idx="0">
                  <c:v>Leadership, planning and management</c:v>
                </c:pt>
                <c:pt idx="1">
                  <c:v>Quality assurance</c:v>
                </c:pt>
                <c:pt idx="2">
                  <c:v>Scientific research work with the support of ICT</c:v>
                </c:pt>
                <c:pt idx="3">
                  <c:v>Technology transfer and serving society with the support of ICT</c:v>
                </c:pt>
                <c:pt idx="4">
                  <c:v>Learning and teaching supported by ICT</c:v>
                </c:pt>
                <c:pt idx="5">
                  <c:v>ICT culture</c:v>
                </c:pt>
                <c:pt idx="6">
                  <c:v>ICT resources and infrastructure</c:v>
                </c:pt>
              </c:strCache>
            </c:strRef>
          </c:cat>
          <c:val>
            <c:numRef>
              <c:f>'4'!$A$52:$A$58</c:f>
              <c:numCache>
                <c:formatCode>0.00%</c:formatCode>
                <c:ptCount val="7"/>
                <c:pt idx="0">
                  <c:v>-0.25</c:v>
                </c:pt>
                <c:pt idx="1">
                  <c:v>-0.25</c:v>
                </c:pt>
                <c:pt idx="2">
                  <c:v>-0.25</c:v>
                </c:pt>
                <c:pt idx="3">
                  <c:v>-0.25</c:v>
                </c:pt>
                <c:pt idx="4">
                  <c:v>-0.24999999999999994</c:v>
                </c:pt>
                <c:pt idx="5">
                  <c:v>-0.25</c:v>
                </c:pt>
                <c:pt idx="6">
                  <c:v>-0.25</c:v>
                </c:pt>
              </c:numCache>
            </c:numRef>
          </c:val>
          <c:extLst>
            <c:ext xmlns:c16="http://schemas.microsoft.com/office/drawing/2014/chart" uri="{C3380CC4-5D6E-409C-BE32-E72D297353CC}">
              <c16:uniqueId val="{00000000-7166-43E5-A4B9-4EA4AFBA33AF}"/>
            </c:ext>
          </c:extLst>
        </c:ser>
        <c:ser>
          <c:idx val="2"/>
          <c:order val="1"/>
          <c:tx>
            <c:v>Maksimalna zrelost VU</c:v>
          </c:tx>
          <c:spPr>
            <a:ln w="28575" cap="rnd">
              <a:solidFill>
                <a:schemeClr val="accent3"/>
              </a:solidFill>
              <a:round/>
            </a:ln>
            <a:effectLst/>
          </c:spPr>
          <c:marker>
            <c:symbol val="none"/>
          </c:marker>
          <c:cat>
            <c:strRef>
              <c:f>'2'!$B$86:$B$92</c:f>
              <c:strCache>
                <c:ptCount val="7"/>
                <c:pt idx="0">
                  <c:v>Leadership, planning and management</c:v>
                </c:pt>
                <c:pt idx="1">
                  <c:v>Quality assurance</c:v>
                </c:pt>
                <c:pt idx="2">
                  <c:v>Scientific research work with the support of ICT</c:v>
                </c:pt>
                <c:pt idx="3">
                  <c:v>Technology transfer and serving society with the support of ICT</c:v>
                </c:pt>
                <c:pt idx="4">
                  <c:v>Learning and teaching supported by ICT</c:v>
                </c:pt>
                <c:pt idx="5">
                  <c:v>ICT culture</c:v>
                </c:pt>
                <c:pt idx="6">
                  <c:v>ICT resources and infrastructure</c:v>
                </c:pt>
              </c:strCache>
            </c:strRef>
          </c:cat>
          <c:val>
            <c:numRef>
              <c:f>'2'!$E$86:$E$92</c:f>
              <c:numCache>
                <c:formatCode>0.00%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1-7166-43E5-A4B9-4EA4AFBA33AF}"/>
            </c:ext>
          </c:extLst>
        </c:ser>
        <c:dLbls>
          <c:showLegendKey val="0"/>
          <c:showVal val="0"/>
          <c:showCatName val="0"/>
          <c:showSerName val="0"/>
          <c:showPercent val="0"/>
          <c:showBubbleSize val="0"/>
        </c:dLbls>
        <c:axId val="341160152"/>
        <c:axId val="341155840"/>
      </c:radarChart>
      <c:catAx>
        <c:axId val="341160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341155840"/>
        <c:crosses val="autoZero"/>
        <c:auto val="1"/>
        <c:lblAlgn val="ctr"/>
        <c:lblOffset val="100"/>
        <c:noMultiLvlLbl val="0"/>
      </c:catAx>
      <c:valAx>
        <c:axId val="341155840"/>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3411601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ptos" panose="020B00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'6'!$A$58</c:f>
              <c:strCache>
                <c:ptCount val="1"/>
              </c:strCache>
            </c:strRef>
          </c:tx>
          <c:spPr>
            <a:ln w="28575" cap="rnd">
              <a:solidFill>
                <a:schemeClr val="accent1"/>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'6'!$B$58:$N$58</c:f>
              <c:numCache>
                <c:formatCode>0%</c:formatCode>
                <c:ptCount val="13"/>
              </c:numCache>
            </c:numRef>
          </c:val>
          <c:smooth val="0"/>
          <c:extLst>
            <c:ext xmlns:c16="http://schemas.microsoft.com/office/drawing/2014/chart" uri="{C3380CC4-5D6E-409C-BE32-E72D297353CC}">
              <c16:uniqueId val="{00000000-16E6-4DEA-94B7-3B1A61F1A281}"/>
            </c:ext>
          </c:extLst>
        </c:ser>
        <c:ser>
          <c:idx val="1"/>
          <c:order val="1"/>
          <c:tx>
            <c:strRef>
              <c:f>'6'!$A$59</c:f>
              <c:strCache>
                <c:ptCount val="1"/>
              </c:strCache>
            </c:strRef>
          </c:tx>
          <c:spPr>
            <a:ln w="28575" cap="rnd">
              <a:solidFill>
                <a:schemeClr val="accent2"/>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'6'!$B$59:$N$59</c:f>
              <c:numCache>
                <c:formatCode>0%</c:formatCode>
                <c:ptCount val="13"/>
              </c:numCache>
            </c:numRef>
          </c:val>
          <c:smooth val="0"/>
          <c:extLst>
            <c:ext xmlns:c16="http://schemas.microsoft.com/office/drawing/2014/chart" uri="{C3380CC4-5D6E-409C-BE32-E72D297353CC}">
              <c16:uniqueId val="{00000001-16E6-4DEA-94B7-3B1A61F1A281}"/>
            </c:ext>
          </c:extLst>
        </c:ser>
        <c:ser>
          <c:idx val="2"/>
          <c:order val="2"/>
          <c:tx>
            <c:strRef>
              <c:f>'6'!$A$60</c:f>
              <c:strCache>
                <c:ptCount val="1"/>
              </c:strCache>
            </c:strRef>
          </c:tx>
          <c:spPr>
            <a:ln w="28575" cap="rnd">
              <a:solidFill>
                <a:schemeClr val="accent3"/>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'6'!$B$60:$N$60</c:f>
              <c:numCache>
                <c:formatCode>0%</c:formatCode>
                <c:ptCount val="13"/>
              </c:numCache>
            </c:numRef>
          </c:val>
          <c:smooth val="0"/>
          <c:extLst>
            <c:ext xmlns:c16="http://schemas.microsoft.com/office/drawing/2014/chart" uri="{C3380CC4-5D6E-409C-BE32-E72D297353CC}">
              <c16:uniqueId val="{00000002-16E6-4DEA-94B7-3B1A61F1A281}"/>
            </c:ext>
          </c:extLst>
        </c:ser>
        <c:ser>
          <c:idx val="3"/>
          <c:order val="3"/>
          <c:tx>
            <c:strRef>
              <c:f>'6'!$A$61</c:f>
              <c:strCache>
                <c:ptCount val="1"/>
              </c:strCache>
            </c:strRef>
          </c:tx>
          <c:spPr>
            <a:ln w="28575" cap="rnd">
              <a:solidFill>
                <a:schemeClr val="accent4"/>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'6'!$B$61:$N$61</c:f>
              <c:numCache>
                <c:formatCode>0%</c:formatCode>
                <c:ptCount val="13"/>
              </c:numCache>
            </c:numRef>
          </c:val>
          <c:smooth val="0"/>
          <c:extLst>
            <c:ext xmlns:c16="http://schemas.microsoft.com/office/drawing/2014/chart" uri="{C3380CC4-5D6E-409C-BE32-E72D297353CC}">
              <c16:uniqueId val="{00000003-16E6-4DEA-94B7-3B1A61F1A281}"/>
            </c:ext>
          </c:extLst>
        </c:ser>
        <c:ser>
          <c:idx val="4"/>
          <c:order val="4"/>
          <c:tx>
            <c:strRef>
              <c:f>'6'!$A$62</c:f>
              <c:strCache>
                <c:ptCount val="1"/>
              </c:strCache>
            </c:strRef>
          </c:tx>
          <c:spPr>
            <a:ln w="28575" cap="rnd">
              <a:solidFill>
                <a:schemeClr val="accent5"/>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'6'!$B$62:$N$62</c:f>
              <c:numCache>
                <c:formatCode>0%</c:formatCode>
                <c:ptCount val="13"/>
              </c:numCache>
            </c:numRef>
          </c:val>
          <c:smooth val="0"/>
          <c:extLst>
            <c:ext xmlns:c16="http://schemas.microsoft.com/office/drawing/2014/chart" uri="{C3380CC4-5D6E-409C-BE32-E72D297353CC}">
              <c16:uniqueId val="{00000004-16E6-4DEA-94B7-3B1A61F1A281}"/>
            </c:ext>
          </c:extLst>
        </c:ser>
        <c:ser>
          <c:idx val="5"/>
          <c:order val="5"/>
          <c:tx>
            <c:strRef>
              <c:f>'6'!$A$63</c:f>
              <c:strCache>
                <c:ptCount val="1"/>
              </c:strCache>
            </c:strRef>
          </c:tx>
          <c:spPr>
            <a:ln w="28575" cap="rnd">
              <a:solidFill>
                <a:schemeClr val="accent6"/>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'6'!$B$63:$N$63</c:f>
              <c:numCache>
                <c:formatCode>0%</c:formatCode>
                <c:ptCount val="13"/>
              </c:numCache>
            </c:numRef>
          </c:val>
          <c:smooth val="0"/>
          <c:extLst>
            <c:ext xmlns:c16="http://schemas.microsoft.com/office/drawing/2014/chart" uri="{C3380CC4-5D6E-409C-BE32-E72D297353CC}">
              <c16:uniqueId val="{00000005-16E6-4DEA-94B7-3B1A61F1A281}"/>
            </c:ext>
          </c:extLst>
        </c:ser>
        <c:ser>
          <c:idx val="6"/>
          <c:order val="6"/>
          <c:tx>
            <c:strRef>
              <c:f>'6'!$A$64</c:f>
              <c:strCache>
                <c:ptCount val="1"/>
              </c:strCache>
            </c:strRef>
          </c:tx>
          <c:spPr>
            <a:ln w="28575" cap="rnd">
              <a:solidFill>
                <a:schemeClr val="accent1">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'6'!$B$64:$N$64</c:f>
              <c:numCache>
                <c:formatCode>0%</c:formatCode>
                <c:ptCount val="13"/>
              </c:numCache>
            </c:numRef>
          </c:val>
          <c:smooth val="0"/>
          <c:extLst>
            <c:ext xmlns:c16="http://schemas.microsoft.com/office/drawing/2014/chart" uri="{C3380CC4-5D6E-409C-BE32-E72D297353CC}">
              <c16:uniqueId val="{00000006-16E6-4DEA-94B7-3B1A61F1A281}"/>
            </c:ext>
          </c:extLst>
        </c:ser>
        <c:ser>
          <c:idx val="7"/>
          <c:order val="7"/>
          <c:tx>
            <c:strRef>
              <c:f>'6'!$A$65</c:f>
              <c:strCache>
                <c:ptCount val="1"/>
              </c:strCache>
            </c:strRef>
          </c:tx>
          <c:spPr>
            <a:ln w="28575" cap="rnd">
              <a:solidFill>
                <a:schemeClr val="accent2">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'6'!$B$65:$N$65</c:f>
              <c:numCache>
                <c:formatCode>0%</c:formatCode>
                <c:ptCount val="13"/>
              </c:numCache>
            </c:numRef>
          </c:val>
          <c:smooth val="0"/>
          <c:extLst>
            <c:ext xmlns:c16="http://schemas.microsoft.com/office/drawing/2014/chart" uri="{C3380CC4-5D6E-409C-BE32-E72D297353CC}">
              <c16:uniqueId val="{00000007-16E6-4DEA-94B7-3B1A61F1A281}"/>
            </c:ext>
          </c:extLst>
        </c:ser>
        <c:ser>
          <c:idx val="8"/>
          <c:order val="8"/>
          <c:tx>
            <c:strRef>
              <c:f>'6'!$A$66</c:f>
              <c:strCache>
                <c:ptCount val="1"/>
              </c:strCache>
            </c:strRef>
          </c:tx>
          <c:spPr>
            <a:ln w="28575" cap="rnd">
              <a:solidFill>
                <a:schemeClr val="accent3">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'6'!$B$66:$N$66</c:f>
              <c:numCache>
                <c:formatCode>0%</c:formatCode>
                <c:ptCount val="13"/>
              </c:numCache>
            </c:numRef>
          </c:val>
          <c:smooth val="0"/>
          <c:extLst>
            <c:ext xmlns:c16="http://schemas.microsoft.com/office/drawing/2014/chart" uri="{C3380CC4-5D6E-409C-BE32-E72D297353CC}">
              <c16:uniqueId val="{00000008-16E6-4DEA-94B7-3B1A61F1A281}"/>
            </c:ext>
          </c:extLst>
        </c:ser>
        <c:ser>
          <c:idx val="9"/>
          <c:order val="9"/>
          <c:tx>
            <c:strRef>
              <c:f>'6'!$A$67</c:f>
              <c:strCache>
                <c:ptCount val="1"/>
              </c:strCache>
            </c:strRef>
          </c:tx>
          <c:spPr>
            <a:ln w="28575" cap="rnd">
              <a:solidFill>
                <a:schemeClr val="accent4">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'6'!$B$67:$N$67</c:f>
              <c:numCache>
                <c:formatCode>0%</c:formatCode>
                <c:ptCount val="13"/>
              </c:numCache>
            </c:numRef>
          </c:val>
          <c:smooth val="0"/>
          <c:extLst>
            <c:ext xmlns:c16="http://schemas.microsoft.com/office/drawing/2014/chart" uri="{C3380CC4-5D6E-409C-BE32-E72D297353CC}">
              <c16:uniqueId val="{00000009-16E6-4DEA-94B7-3B1A61F1A281}"/>
            </c:ext>
          </c:extLst>
        </c:ser>
        <c:ser>
          <c:idx val="10"/>
          <c:order val="10"/>
          <c:tx>
            <c:strRef>
              <c:f>'6'!$A$68</c:f>
              <c:strCache>
                <c:ptCount val="1"/>
                <c:pt idx="0">
                  <c:v>SC</c:v>
                </c:pt>
              </c:strCache>
            </c:strRef>
          </c:tx>
          <c:spPr>
            <a:ln w="28575" cap="rnd">
              <a:solidFill>
                <a:schemeClr val="accent5">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'6'!$B$68:$N$68</c:f>
              <c:numCache>
                <c:formatCode>0%</c:formatCode>
                <c:ptCount val="13"/>
              </c:numCache>
            </c:numRef>
          </c:val>
          <c:smooth val="0"/>
          <c:extLst>
            <c:ext xmlns:c16="http://schemas.microsoft.com/office/drawing/2014/chart" uri="{C3380CC4-5D6E-409C-BE32-E72D297353CC}">
              <c16:uniqueId val="{0000000A-16E6-4DEA-94B7-3B1A61F1A281}"/>
            </c:ext>
          </c:extLst>
        </c:ser>
        <c:dLbls>
          <c:showLegendKey val="0"/>
          <c:showVal val="0"/>
          <c:showCatName val="0"/>
          <c:showSerName val="0"/>
          <c:showPercent val="0"/>
          <c:showBubbleSize val="0"/>
        </c:dLbls>
        <c:smooth val="0"/>
        <c:axId val="341159760"/>
        <c:axId val="341157800"/>
      </c:lineChart>
      <c:catAx>
        <c:axId val="34115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157800"/>
        <c:crosses val="autoZero"/>
        <c:auto val="1"/>
        <c:lblAlgn val="ctr"/>
        <c:lblOffset val="100"/>
        <c:noMultiLvlLbl val="0"/>
      </c:catAx>
      <c:valAx>
        <c:axId val="3411578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159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41412</xdr:colOff>
      <xdr:row>11</xdr:row>
      <xdr:rowOff>16565</xdr:rowOff>
    </xdr:from>
    <xdr:to>
      <xdr:col>10</xdr:col>
      <xdr:colOff>778564</xdr:colOff>
      <xdr:row>35</xdr:row>
      <xdr:rowOff>33130</xdr:rowOff>
    </xdr:to>
    <xdr:graphicFrame macro="">
      <xdr:nvGraphicFramePr>
        <xdr:cNvPr id="3" name="Chart 2">
          <a:extLst>
            <a:ext uri="{FF2B5EF4-FFF2-40B4-BE49-F238E27FC236}">
              <a16:creationId xmlns:a16="http://schemas.microsoft.com/office/drawing/2014/main" id="{8BB8A0AE-0C07-4DD7-ABE5-BFFDE5E3E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590550</xdr:colOff>
      <xdr:row>51</xdr:row>
      <xdr:rowOff>30480</xdr:rowOff>
    </xdr:from>
    <xdr:to>
      <xdr:col>10</xdr:col>
      <xdr:colOff>542924</xdr:colOff>
      <xdr:row>71</xdr:row>
      <xdr:rowOff>76200</xdr:rowOff>
    </xdr:to>
    <xdr:graphicFrame macro="">
      <xdr:nvGraphicFramePr>
        <xdr:cNvPr id="3" name="Chart 2">
          <a:extLst>
            <a:ext uri="{FF2B5EF4-FFF2-40B4-BE49-F238E27FC236}">
              <a16:creationId xmlns:a16="http://schemas.microsoft.com/office/drawing/2014/main" id="{BC233D38-0716-4E11-8163-5DD5E8214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71</xdr:row>
      <xdr:rowOff>57149</xdr:rowOff>
    </xdr:from>
    <xdr:to>
      <xdr:col>13</xdr:col>
      <xdr:colOff>523875</xdr:colOff>
      <xdr:row>99</xdr:row>
      <xdr:rowOff>19050</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kola" refreshedDate="45856.509855787037" createdVersion="5" refreshedVersion="8" minRefreshableVersion="3" recordCount="60" xr:uid="{00000000-000A-0000-FFFF-FFFF06000000}">
  <cacheSource type="worksheet">
    <worksheetSource ref="Y110:AE170" sheet="6"/>
  </cacheSource>
  <cacheFields count="7">
    <cacheField name="Rbr" numFmtId="0">
      <sharedItems containsSemiMixedTypes="0" containsString="0" containsNumber="1" containsInteger="1" minValue="0" maxValue="50"/>
    </cacheField>
    <cacheField name="Ozn" numFmtId="0">
      <sharedItems containsMixedTypes="1" containsNumber="1" containsInteger="1" minValue="0" maxValue="0" count="11">
        <s v="f1"/>
        <s v="k1"/>
        <s v="v1"/>
        <s v="p1"/>
        <s v="v2"/>
        <s v="k2"/>
        <s v="p2"/>
        <s v="u1"/>
        <s v="u2"/>
        <s v="u3"/>
        <n v="0"/>
      </sharedItems>
    </cacheField>
    <cacheField name="Datum" numFmtId="0">
      <sharedItems containsSemiMixedTypes="0" containsString="0" containsNumber="1" containsInteger="1" minValue="0" maxValue="2026"/>
    </cacheField>
    <cacheField name="Opis" numFmtId="0">
      <sharedItems containsMixedTypes="1" containsNumber="1" containsInteger="1" minValue="0" maxValue="0"/>
    </cacheField>
    <cacheField name="Cilj" numFmtId="0">
      <sharedItems/>
    </cacheField>
    <cacheField name="Mjera" numFmtId="0">
      <sharedItems containsMixedTypes="1" containsNumber="1" containsInteger="1" minValue="0" maxValue="0"/>
    </cacheField>
    <cacheField name="Promjena" numFmtId="0">
      <sharedItems containsSemiMixedTypes="0" containsString="0" containsNumber="1" containsInteger="1" minValue="-6" maxValue="7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n v="0"/>
    <x v="0"/>
    <n v="2026"/>
    <s v="Početno stanje"/>
    <s v="Zujati"/>
    <s v="Broj smokvi"/>
    <n v="52"/>
  </r>
  <r>
    <n v="0"/>
    <x v="1"/>
    <n v="2026"/>
    <s v="Početno stanje"/>
    <s v="Smijati se"/>
    <s v="Broj ljudi"/>
    <n v="100"/>
  </r>
  <r>
    <n v="0"/>
    <x v="2"/>
    <n v="2026"/>
    <s v="Početno stanje"/>
    <s v="Brundati"/>
    <s v="Broj traktora"/>
    <n v="-2"/>
  </r>
  <r>
    <n v="0"/>
    <x v="3"/>
    <n v="2026"/>
    <s v="Početno stanje"/>
    <s v=""/>
    <s v="Broj svinja"/>
    <n v="5"/>
  </r>
  <r>
    <n v="0"/>
    <x v="4"/>
    <n v="2026"/>
    <s v="Početno stanje"/>
    <s v=""/>
    <s v="Broj mesoždera"/>
    <n v="0"/>
  </r>
  <r>
    <n v="0"/>
    <x v="5"/>
    <n v="2026"/>
    <s v="Početno stanje"/>
    <s v=""/>
    <s v="Broj kamiona"/>
    <n v="10"/>
  </r>
  <r>
    <n v="0"/>
    <x v="6"/>
    <n v="2026"/>
    <s v="Početno stanje"/>
    <s v=""/>
    <s v=""/>
    <n v="0"/>
  </r>
  <r>
    <n v="0"/>
    <x v="7"/>
    <n v="2026"/>
    <s v="Početno stanje"/>
    <s v=""/>
    <s v=""/>
    <n v="0"/>
  </r>
  <r>
    <n v="0"/>
    <x v="8"/>
    <n v="2026"/>
    <s v="Početno stanje"/>
    <s v=""/>
    <s v=""/>
    <n v="7000"/>
  </r>
  <r>
    <n v="0"/>
    <x v="9"/>
    <n v="2026"/>
    <s v="Početno stanje"/>
    <s v=""/>
    <s v=""/>
    <n v="2"/>
  </r>
  <r>
    <n v="1"/>
    <x v="0"/>
    <n v="0"/>
    <s v="dsadsa"/>
    <s v="Zujati"/>
    <n v="0"/>
    <n v="10"/>
  </r>
  <r>
    <n v="2"/>
    <x v="1"/>
    <n v="0"/>
    <n v="0"/>
    <s v="Smijati se"/>
    <n v="0"/>
    <n v="-1"/>
  </r>
  <r>
    <n v="3"/>
    <x v="2"/>
    <n v="0"/>
    <n v="0"/>
    <s v="Brundati"/>
    <n v="0"/>
    <n v="1"/>
  </r>
  <r>
    <n v="4"/>
    <x v="4"/>
    <n v="0"/>
    <n v="0"/>
    <s v=""/>
    <s v="Broj mesoždera"/>
    <n v="1"/>
  </r>
  <r>
    <n v="5"/>
    <x v="3"/>
    <n v="0"/>
    <n v="0"/>
    <s v=""/>
    <s v="Broj svinja"/>
    <n v="-2"/>
  </r>
  <r>
    <n v="6"/>
    <x v="7"/>
    <n v="0"/>
    <n v="0"/>
    <s v=""/>
    <s v=""/>
    <n v="-4"/>
  </r>
  <r>
    <n v="7"/>
    <x v="8"/>
    <n v="0"/>
    <n v="0"/>
    <s v=""/>
    <s v=""/>
    <n v="-6"/>
  </r>
  <r>
    <n v="8"/>
    <x v="9"/>
    <n v="0"/>
    <n v="0"/>
    <s v=""/>
    <s v=""/>
    <n v="1"/>
  </r>
  <r>
    <n v="9"/>
    <x v="5"/>
    <n v="0"/>
    <n v="0"/>
    <s v=""/>
    <s v="Broj kamiona"/>
    <n v="-1"/>
  </r>
  <r>
    <n v="10"/>
    <x v="6"/>
    <n v="0"/>
    <n v="0"/>
    <s v=""/>
    <s v=""/>
    <n v="2"/>
  </r>
  <r>
    <n v="11"/>
    <x v="5"/>
    <n v="0"/>
    <n v="0"/>
    <s v=""/>
    <s v="Broj kamiona"/>
    <n v="3"/>
  </r>
  <r>
    <n v="12"/>
    <x v="10"/>
    <n v="0"/>
    <n v="0"/>
    <s v=""/>
    <s v=""/>
    <n v="0"/>
  </r>
  <r>
    <n v="13"/>
    <x v="10"/>
    <n v="0"/>
    <n v="0"/>
    <s v=""/>
    <s v=""/>
    <n v="0"/>
  </r>
  <r>
    <n v="14"/>
    <x v="10"/>
    <n v="0"/>
    <n v="0"/>
    <s v=""/>
    <s v=""/>
    <n v="0"/>
  </r>
  <r>
    <n v="15"/>
    <x v="10"/>
    <n v="0"/>
    <n v="0"/>
    <s v=""/>
    <s v=""/>
    <n v="0"/>
  </r>
  <r>
    <n v="16"/>
    <x v="10"/>
    <n v="0"/>
    <n v="0"/>
    <s v=""/>
    <s v=""/>
    <n v="0"/>
  </r>
  <r>
    <n v="17"/>
    <x v="10"/>
    <n v="0"/>
    <n v="0"/>
    <s v=""/>
    <s v=""/>
    <n v="0"/>
  </r>
  <r>
    <n v="18"/>
    <x v="10"/>
    <n v="0"/>
    <n v="0"/>
    <s v=""/>
    <s v=""/>
    <n v="0"/>
  </r>
  <r>
    <n v="19"/>
    <x v="10"/>
    <n v="0"/>
    <n v="0"/>
    <s v=""/>
    <s v=""/>
    <n v="0"/>
  </r>
  <r>
    <n v="20"/>
    <x v="10"/>
    <n v="0"/>
    <n v="0"/>
    <s v=""/>
    <s v=""/>
    <n v="0"/>
  </r>
  <r>
    <n v="21"/>
    <x v="10"/>
    <n v="0"/>
    <n v="0"/>
    <s v=""/>
    <s v=""/>
    <n v="0"/>
  </r>
  <r>
    <n v="22"/>
    <x v="10"/>
    <n v="0"/>
    <n v="0"/>
    <s v=""/>
    <s v=""/>
    <n v="0"/>
  </r>
  <r>
    <n v="23"/>
    <x v="10"/>
    <n v="0"/>
    <n v="0"/>
    <s v=""/>
    <s v=""/>
    <n v="0"/>
  </r>
  <r>
    <n v="24"/>
    <x v="10"/>
    <n v="0"/>
    <n v="0"/>
    <s v=""/>
    <s v=""/>
    <n v="0"/>
  </r>
  <r>
    <n v="25"/>
    <x v="10"/>
    <n v="0"/>
    <n v="0"/>
    <s v=""/>
    <s v=""/>
    <n v="0"/>
  </r>
  <r>
    <n v="26"/>
    <x v="10"/>
    <n v="0"/>
    <n v="0"/>
    <s v=""/>
    <s v=""/>
    <n v="0"/>
  </r>
  <r>
    <n v="27"/>
    <x v="10"/>
    <n v="0"/>
    <n v="0"/>
    <s v=""/>
    <s v=""/>
    <n v="0"/>
  </r>
  <r>
    <n v="28"/>
    <x v="10"/>
    <n v="0"/>
    <n v="0"/>
    <s v=""/>
    <s v=""/>
    <n v="0"/>
  </r>
  <r>
    <n v="29"/>
    <x v="10"/>
    <n v="0"/>
    <n v="0"/>
    <s v=""/>
    <s v=""/>
    <n v="0"/>
  </r>
  <r>
    <n v="30"/>
    <x v="10"/>
    <n v="0"/>
    <n v="0"/>
    <s v=""/>
    <s v=""/>
    <n v="0"/>
  </r>
  <r>
    <n v="31"/>
    <x v="10"/>
    <n v="0"/>
    <n v="0"/>
    <s v=""/>
    <s v=""/>
    <n v="0"/>
  </r>
  <r>
    <n v="32"/>
    <x v="10"/>
    <n v="0"/>
    <n v="0"/>
    <s v=""/>
    <s v=""/>
    <n v="0"/>
  </r>
  <r>
    <n v="33"/>
    <x v="10"/>
    <n v="0"/>
    <n v="0"/>
    <s v=""/>
    <s v=""/>
    <n v="0"/>
  </r>
  <r>
    <n v="34"/>
    <x v="10"/>
    <n v="0"/>
    <n v="0"/>
    <s v=""/>
    <s v=""/>
    <n v="0"/>
  </r>
  <r>
    <n v="35"/>
    <x v="10"/>
    <n v="0"/>
    <n v="0"/>
    <s v=""/>
    <s v=""/>
    <n v="0"/>
  </r>
  <r>
    <n v="36"/>
    <x v="10"/>
    <n v="0"/>
    <n v="0"/>
    <s v=""/>
    <s v=""/>
    <n v="0"/>
  </r>
  <r>
    <n v="37"/>
    <x v="10"/>
    <n v="0"/>
    <n v="0"/>
    <s v=""/>
    <s v=""/>
    <n v="0"/>
  </r>
  <r>
    <n v="38"/>
    <x v="10"/>
    <n v="0"/>
    <n v="0"/>
    <s v=""/>
    <s v=""/>
    <n v="0"/>
  </r>
  <r>
    <n v="39"/>
    <x v="10"/>
    <n v="0"/>
    <n v="0"/>
    <s v=""/>
    <s v=""/>
    <n v="0"/>
  </r>
  <r>
    <n v="40"/>
    <x v="10"/>
    <n v="0"/>
    <n v="0"/>
    <s v=""/>
    <s v=""/>
    <n v="0"/>
  </r>
  <r>
    <n v="41"/>
    <x v="10"/>
    <n v="0"/>
    <n v="0"/>
    <s v=""/>
    <s v=""/>
    <n v="0"/>
  </r>
  <r>
    <n v="42"/>
    <x v="10"/>
    <n v="0"/>
    <n v="0"/>
    <s v=""/>
    <s v=""/>
    <n v="0"/>
  </r>
  <r>
    <n v="43"/>
    <x v="10"/>
    <n v="0"/>
    <n v="0"/>
    <s v=""/>
    <s v=""/>
    <n v="0"/>
  </r>
  <r>
    <n v="44"/>
    <x v="10"/>
    <n v="0"/>
    <n v="0"/>
    <s v=""/>
    <s v=""/>
    <n v="0"/>
  </r>
  <r>
    <n v="45"/>
    <x v="10"/>
    <n v="0"/>
    <n v="0"/>
    <s v=""/>
    <s v=""/>
    <n v="0"/>
  </r>
  <r>
    <n v="46"/>
    <x v="10"/>
    <n v="0"/>
    <n v="0"/>
    <s v=""/>
    <s v=""/>
    <n v="0"/>
  </r>
  <r>
    <n v="47"/>
    <x v="10"/>
    <n v="0"/>
    <n v="0"/>
    <s v=""/>
    <s v=""/>
    <n v="0"/>
  </r>
  <r>
    <n v="48"/>
    <x v="10"/>
    <n v="0"/>
    <n v="0"/>
    <s v=""/>
    <s v=""/>
    <n v="0"/>
  </r>
  <r>
    <n v="49"/>
    <x v="10"/>
    <n v="0"/>
    <n v="0"/>
    <s v=""/>
    <s v=""/>
    <n v="0"/>
  </r>
  <r>
    <n v="50"/>
    <x v="10"/>
    <n v="0"/>
    <n v="0"/>
    <s v=""/>
    <s v=""/>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 cacheId="0"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location ref="AG110:AH122" firstHeaderRow="1" firstDataRow="1" firstDataCol="1"/>
  <pivotFields count="7">
    <pivotField showAll="0"/>
    <pivotField axis="axisRow" showAll="0">
      <items count="12">
        <item x="10"/>
        <item x="7"/>
        <item x="8"/>
        <item x="9"/>
        <item x="0"/>
        <item x="1"/>
        <item x="2"/>
        <item x="3"/>
        <item x="4"/>
        <item x="5"/>
        <item x="6"/>
        <item t="default"/>
      </items>
    </pivotField>
    <pivotField showAll="0"/>
    <pivotField showAll="0"/>
    <pivotField showAll="0"/>
    <pivotField showAll="0"/>
    <pivotField dataField="1" showAll="0"/>
  </pivotFields>
  <rowFields count="1">
    <field x="1"/>
  </rowFields>
  <rowItems count="12">
    <i>
      <x/>
    </i>
    <i>
      <x v="1"/>
    </i>
    <i>
      <x v="2"/>
    </i>
    <i>
      <x v="3"/>
    </i>
    <i>
      <x v="4"/>
    </i>
    <i>
      <x v="5"/>
    </i>
    <i>
      <x v="6"/>
    </i>
    <i>
      <x v="7"/>
    </i>
    <i>
      <x v="8"/>
    </i>
    <i>
      <x v="9"/>
    </i>
    <i>
      <x v="10"/>
    </i>
    <i t="grand">
      <x/>
    </i>
  </rowItems>
  <colItems count="1">
    <i/>
  </colItems>
  <dataFields count="1">
    <dataField name="Sum of Promjena"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7C80"/>
  </sheetPr>
  <dimension ref="A1:N97"/>
  <sheetViews>
    <sheetView tabSelected="1" zoomScale="130" zoomScaleNormal="130" workbookViewId="0">
      <selection sqref="A1:N1"/>
    </sheetView>
  </sheetViews>
  <sheetFormatPr defaultRowHeight="15" x14ac:dyDescent="0.25"/>
  <cols>
    <col min="1" max="1" width="12.85546875" customWidth="1"/>
  </cols>
  <sheetData>
    <row r="1" spans="1:14" ht="32.25" customHeight="1" x14ac:dyDescent="0.25">
      <c r="A1" s="115" t="s">
        <v>222</v>
      </c>
      <c r="B1" s="115"/>
      <c r="C1" s="115"/>
      <c r="D1" s="115"/>
      <c r="E1" s="115"/>
      <c r="F1" s="115"/>
      <c r="G1" s="115"/>
      <c r="H1" s="115"/>
      <c r="I1" s="115"/>
      <c r="J1" s="115"/>
      <c r="K1" s="115"/>
      <c r="L1" s="115"/>
      <c r="M1" s="115"/>
      <c r="N1" s="115"/>
    </row>
    <row r="3" spans="1:14" x14ac:dyDescent="0.25">
      <c r="A3" s="113" t="s">
        <v>79</v>
      </c>
      <c r="B3" s="113"/>
      <c r="C3" s="113"/>
      <c r="D3" s="113"/>
      <c r="E3" s="113"/>
      <c r="F3" s="113"/>
      <c r="G3" s="113"/>
      <c r="H3" s="113"/>
      <c r="I3" s="113"/>
      <c r="J3" s="113"/>
      <c r="K3" s="113"/>
      <c r="L3" s="113"/>
      <c r="M3" s="113"/>
      <c r="N3" s="113"/>
    </row>
    <row r="4" spans="1:14" ht="15" customHeight="1" x14ac:dyDescent="0.25">
      <c r="A4" s="112" t="s">
        <v>367</v>
      </c>
      <c r="B4" s="112"/>
      <c r="C4" s="112"/>
      <c r="D4" s="112"/>
      <c r="E4" s="112"/>
      <c r="F4" s="112"/>
      <c r="G4" s="112"/>
      <c r="H4" s="112"/>
      <c r="I4" s="112"/>
      <c r="J4" s="112"/>
      <c r="K4" s="112"/>
      <c r="L4" s="112"/>
      <c r="M4" s="112"/>
      <c r="N4" s="112"/>
    </row>
    <row r="5" spans="1:14" x14ac:dyDescent="0.25">
      <c r="B5" s="114"/>
      <c r="C5" s="114"/>
      <c r="D5" s="114"/>
      <c r="E5" s="114"/>
      <c r="F5" s="114"/>
      <c r="G5" s="114"/>
      <c r="H5" s="114"/>
      <c r="I5" s="114"/>
      <c r="J5" s="114"/>
      <c r="K5" s="114"/>
      <c r="L5" s="114"/>
      <c r="M5" s="114"/>
      <c r="N5" s="114"/>
    </row>
    <row r="7" spans="1:14" ht="15" customHeight="1" x14ac:dyDescent="0.25">
      <c r="A7" s="112" t="s">
        <v>80</v>
      </c>
      <c r="B7" s="112"/>
      <c r="C7" s="112"/>
      <c r="D7" s="112"/>
      <c r="E7" s="112"/>
      <c r="F7" s="112"/>
      <c r="G7" s="112"/>
      <c r="H7" s="112"/>
      <c r="I7" s="112"/>
      <c r="J7" s="112"/>
      <c r="K7" s="112"/>
      <c r="L7" s="112"/>
      <c r="M7" s="112"/>
      <c r="N7" s="112"/>
    </row>
    <row r="8" spans="1:14" x14ac:dyDescent="0.25">
      <c r="B8" s="106"/>
      <c r="C8" s="107"/>
      <c r="D8" s="107"/>
      <c r="E8" s="107"/>
      <c r="F8" s="107"/>
      <c r="G8" s="107"/>
      <c r="H8" s="107"/>
      <c r="I8" s="107"/>
      <c r="J8" s="107"/>
      <c r="K8" s="107"/>
      <c r="L8" s="107"/>
      <c r="M8" s="107"/>
      <c r="N8" s="107"/>
    </row>
    <row r="9" spans="1:14" x14ac:dyDescent="0.25">
      <c r="B9" s="108"/>
      <c r="C9" s="109"/>
      <c r="D9" s="109"/>
      <c r="E9" s="109"/>
      <c r="F9" s="109"/>
      <c r="G9" s="109"/>
      <c r="H9" s="109"/>
      <c r="I9" s="109"/>
      <c r="J9" s="109"/>
      <c r="K9" s="109"/>
      <c r="L9" s="109"/>
      <c r="M9" s="109"/>
      <c r="N9" s="109"/>
    </row>
    <row r="10" spans="1:14" x14ac:dyDescent="0.25">
      <c r="B10" s="108"/>
      <c r="C10" s="109"/>
      <c r="D10" s="109"/>
      <c r="E10" s="109"/>
      <c r="F10" s="109"/>
      <c r="G10" s="109"/>
      <c r="H10" s="109"/>
      <c r="I10" s="109"/>
      <c r="J10" s="109"/>
      <c r="K10" s="109"/>
      <c r="L10" s="109"/>
      <c r="M10" s="109"/>
      <c r="N10" s="109"/>
    </row>
    <row r="11" spans="1:14" x14ac:dyDescent="0.25">
      <c r="B11" s="108"/>
      <c r="C11" s="109"/>
      <c r="D11" s="109"/>
      <c r="E11" s="109"/>
      <c r="F11" s="109"/>
      <c r="G11" s="109"/>
      <c r="H11" s="109"/>
      <c r="I11" s="109"/>
      <c r="J11" s="109"/>
      <c r="K11" s="109"/>
      <c r="L11" s="109"/>
      <c r="M11" s="109"/>
      <c r="N11" s="109"/>
    </row>
    <row r="12" spans="1:14" x14ac:dyDescent="0.25">
      <c r="B12" s="110"/>
      <c r="C12" s="111"/>
      <c r="D12" s="111"/>
      <c r="E12" s="111"/>
      <c r="F12" s="111"/>
      <c r="G12" s="111"/>
      <c r="H12" s="111"/>
      <c r="I12" s="111"/>
      <c r="J12" s="111"/>
      <c r="K12" s="111"/>
      <c r="L12" s="111"/>
      <c r="M12" s="111"/>
      <c r="N12" s="111"/>
    </row>
    <row r="14" spans="1:14" ht="45.75" customHeight="1" x14ac:dyDescent="0.25">
      <c r="A14" s="112" t="s">
        <v>220</v>
      </c>
      <c r="B14" s="112"/>
      <c r="C14" s="112"/>
      <c r="D14" s="112"/>
      <c r="E14" s="112"/>
      <c r="F14" s="112"/>
      <c r="G14" s="112"/>
      <c r="H14" s="112"/>
      <c r="I14" s="112"/>
      <c r="J14" s="112"/>
      <c r="K14" s="112"/>
      <c r="L14" s="112"/>
      <c r="M14" s="112"/>
      <c r="N14" s="112"/>
    </row>
    <row r="15" spans="1:14" x14ac:dyDescent="0.25">
      <c r="B15" s="106"/>
      <c r="C15" s="107"/>
      <c r="D15" s="107"/>
      <c r="E15" s="107"/>
      <c r="F15" s="107"/>
      <c r="G15" s="107"/>
      <c r="H15" s="107"/>
      <c r="I15" s="107"/>
      <c r="J15" s="107"/>
      <c r="K15" s="107"/>
      <c r="L15" s="107"/>
      <c r="M15" s="107"/>
      <c r="N15" s="107"/>
    </row>
    <row r="16" spans="1:14" x14ac:dyDescent="0.25">
      <c r="B16" s="108"/>
      <c r="C16" s="109"/>
      <c r="D16" s="109"/>
      <c r="E16" s="109"/>
      <c r="F16" s="109"/>
      <c r="G16" s="109"/>
      <c r="H16" s="109"/>
      <c r="I16" s="109"/>
      <c r="J16" s="109"/>
      <c r="K16" s="109"/>
      <c r="L16" s="109"/>
      <c r="M16" s="109"/>
      <c r="N16" s="109"/>
    </row>
    <row r="17" spans="1:14" x14ac:dyDescent="0.25">
      <c r="B17" s="108"/>
      <c r="C17" s="109"/>
      <c r="D17" s="109"/>
      <c r="E17" s="109"/>
      <c r="F17" s="109"/>
      <c r="G17" s="109"/>
      <c r="H17" s="109"/>
      <c r="I17" s="109"/>
      <c r="J17" s="109"/>
      <c r="K17" s="109"/>
      <c r="L17" s="109"/>
      <c r="M17" s="109"/>
      <c r="N17" s="109"/>
    </row>
    <row r="18" spans="1:14" x14ac:dyDescent="0.25">
      <c r="B18" s="108"/>
      <c r="C18" s="109"/>
      <c r="D18" s="109"/>
      <c r="E18" s="109"/>
      <c r="F18" s="109"/>
      <c r="G18" s="109"/>
      <c r="H18" s="109"/>
      <c r="I18" s="109"/>
      <c r="J18" s="109"/>
      <c r="K18" s="109"/>
      <c r="L18" s="109"/>
      <c r="M18" s="109"/>
      <c r="N18" s="109"/>
    </row>
    <row r="19" spans="1:14" x14ac:dyDescent="0.25">
      <c r="B19" s="110"/>
      <c r="C19" s="111"/>
      <c r="D19" s="111"/>
      <c r="E19" s="111"/>
      <c r="F19" s="111"/>
      <c r="G19" s="111"/>
      <c r="H19" s="111"/>
      <c r="I19" s="111"/>
      <c r="J19" s="111"/>
      <c r="K19" s="111"/>
      <c r="L19" s="111"/>
      <c r="M19" s="111"/>
      <c r="N19" s="111"/>
    </row>
    <row r="21" spans="1:14" ht="15" customHeight="1" x14ac:dyDescent="0.25">
      <c r="A21" s="112" t="s">
        <v>218</v>
      </c>
      <c r="B21" s="112"/>
      <c r="C21" s="112"/>
      <c r="D21" s="112"/>
      <c r="E21" s="112"/>
      <c r="F21" s="112"/>
      <c r="G21" s="112"/>
      <c r="H21" s="112"/>
      <c r="I21" s="112"/>
      <c r="J21" s="112"/>
      <c r="K21" s="112"/>
      <c r="L21" s="112"/>
      <c r="M21" s="112"/>
      <c r="N21" s="112"/>
    </row>
    <row r="22" spans="1:14" x14ac:dyDescent="0.25">
      <c r="B22" s="106"/>
      <c r="C22" s="107"/>
      <c r="D22" s="107"/>
      <c r="E22" s="107"/>
      <c r="F22" s="107"/>
      <c r="G22" s="107"/>
      <c r="H22" s="107"/>
      <c r="I22" s="107"/>
      <c r="J22" s="107"/>
      <c r="K22" s="107"/>
      <c r="L22" s="107"/>
      <c r="M22" s="107"/>
      <c r="N22" s="107"/>
    </row>
    <row r="23" spans="1:14" x14ac:dyDescent="0.25">
      <c r="B23" s="108"/>
      <c r="C23" s="109"/>
      <c r="D23" s="109"/>
      <c r="E23" s="109"/>
      <c r="F23" s="109"/>
      <c r="G23" s="109"/>
      <c r="H23" s="109"/>
      <c r="I23" s="109"/>
      <c r="J23" s="109"/>
      <c r="K23" s="109"/>
      <c r="L23" s="109"/>
      <c r="M23" s="109"/>
      <c r="N23" s="109"/>
    </row>
    <row r="24" spans="1:14" x14ac:dyDescent="0.25">
      <c r="B24" s="108"/>
      <c r="C24" s="109"/>
      <c r="D24" s="109"/>
      <c r="E24" s="109"/>
      <c r="F24" s="109"/>
      <c r="G24" s="109"/>
      <c r="H24" s="109"/>
      <c r="I24" s="109"/>
      <c r="J24" s="109"/>
      <c r="K24" s="109"/>
      <c r="L24" s="109"/>
      <c r="M24" s="109"/>
      <c r="N24" s="109"/>
    </row>
    <row r="25" spans="1:14" x14ac:dyDescent="0.25">
      <c r="B25" s="108"/>
      <c r="C25" s="109"/>
      <c r="D25" s="109"/>
      <c r="E25" s="109"/>
      <c r="F25" s="109"/>
      <c r="G25" s="109"/>
      <c r="H25" s="109"/>
      <c r="I25" s="109"/>
      <c r="J25" s="109"/>
      <c r="K25" s="109"/>
      <c r="L25" s="109"/>
      <c r="M25" s="109"/>
      <c r="N25" s="109"/>
    </row>
    <row r="26" spans="1:14" x14ac:dyDescent="0.25">
      <c r="B26" s="110"/>
      <c r="C26" s="111"/>
      <c r="D26" s="111"/>
      <c r="E26" s="111"/>
      <c r="F26" s="111"/>
      <c r="G26" s="111"/>
      <c r="H26" s="111"/>
      <c r="I26" s="111"/>
      <c r="J26" s="111"/>
      <c r="K26" s="111"/>
      <c r="L26" s="111"/>
      <c r="M26" s="111"/>
      <c r="N26" s="111"/>
    </row>
    <row r="28" spans="1:14" ht="15" customHeight="1" x14ac:dyDescent="0.25">
      <c r="A28" s="112" t="s">
        <v>219</v>
      </c>
      <c r="B28" s="112"/>
      <c r="C28" s="112"/>
      <c r="D28" s="112"/>
      <c r="E28" s="112"/>
      <c r="F28" s="112"/>
      <c r="G28" s="112"/>
      <c r="H28" s="112"/>
      <c r="I28" s="112"/>
      <c r="J28" s="112"/>
      <c r="K28" s="112"/>
      <c r="L28" s="112"/>
      <c r="M28" s="112"/>
      <c r="N28" s="112"/>
    </row>
    <row r="29" spans="1:14" x14ac:dyDescent="0.25">
      <c r="B29" s="106"/>
      <c r="C29" s="107"/>
      <c r="D29" s="107"/>
      <c r="E29" s="107"/>
      <c r="F29" s="107"/>
      <c r="G29" s="107"/>
      <c r="H29" s="107"/>
      <c r="I29" s="107"/>
      <c r="J29" s="107"/>
      <c r="K29" s="107"/>
      <c r="L29" s="107"/>
      <c r="M29" s="107"/>
      <c r="N29" s="107"/>
    </row>
    <row r="30" spans="1:14" x14ac:dyDescent="0.25">
      <c r="B30" s="108"/>
      <c r="C30" s="109"/>
      <c r="D30" s="109"/>
      <c r="E30" s="109"/>
      <c r="F30" s="109"/>
      <c r="G30" s="109"/>
      <c r="H30" s="109"/>
      <c r="I30" s="109"/>
      <c r="J30" s="109"/>
      <c r="K30" s="109"/>
      <c r="L30" s="109"/>
      <c r="M30" s="109"/>
      <c r="N30" s="109"/>
    </row>
    <row r="31" spans="1:14" x14ac:dyDescent="0.25">
      <c r="B31" s="108"/>
      <c r="C31" s="109"/>
      <c r="D31" s="109"/>
      <c r="E31" s="109"/>
      <c r="F31" s="109"/>
      <c r="G31" s="109"/>
      <c r="H31" s="109"/>
      <c r="I31" s="109"/>
      <c r="J31" s="109"/>
      <c r="K31" s="109"/>
      <c r="L31" s="109"/>
      <c r="M31" s="109"/>
      <c r="N31" s="109"/>
    </row>
    <row r="32" spans="1:14" x14ac:dyDescent="0.25">
      <c r="B32" s="108"/>
      <c r="C32" s="109"/>
      <c r="D32" s="109"/>
      <c r="E32" s="109"/>
      <c r="F32" s="109"/>
      <c r="G32" s="109"/>
      <c r="H32" s="109"/>
      <c r="I32" s="109"/>
      <c r="J32" s="109"/>
      <c r="K32" s="109"/>
      <c r="L32" s="109"/>
      <c r="M32" s="109"/>
      <c r="N32" s="109"/>
    </row>
    <row r="33" spans="1:14" x14ac:dyDescent="0.25">
      <c r="B33" s="110"/>
      <c r="C33" s="111"/>
      <c r="D33" s="111"/>
      <c r="E33" s="111"/>
      <c r="F33" s="111"/>
      <c r="G33" s="111"/>
      <c r="H33" s="111"/>
      <c r="I33" s="111"/>
      <c r="J33" s="111"/>
      <c r="K33" s="111"/>
      <c r="L33" s="111"/>
      <c r="M33" s="111"/>
      <c r="N33" s="111"/>
    </row>
    <row r="35" spans="1:14" x14ac:dyDescent="0.25">
      <c r="A35" s="113" t="s">
        <v>81</v>
      </c>
      <c r="B35" s="113"/>
      <c r="C35" s="113"/>
      <c r="D35" s="113"/>
      <c r="E35" s="113"/>
      <c r="F35" s="113"/>
      <c r="G35" s="113"/>
      <c r="H35" s="113"/>
      <c r="I35" s="113"/>
      <c r="J35" s="113"/>
      <c r="K35" s="113"/>
      <c r="L35" s="113"/>
      <c r="M35" s="113"/>
      <c r="N35" s="113"/>
    </row>
    <row r="36" spans="1:14" ht="15" customHeight="1" x14ac:dyDescent="0.25">
      <c r="A36" s="112" t="s">
        <v>367</v>
      </c>
      <c r="B36" s="112"/>
      <c r="C36" s="112"/>
      <c r="D36" s="112"/>
      <c r="E36" s="112"/>
      <c r="F36" s="112"/>
      <c r="G36" s="112"/>
      <c r="H36" s="112"/>
      <c r="I36" s="112"/>
      <c r="J36" s="112"/>
      <c r="K36" s="112"/>
      <c r="L36" s="112"/>
      <c r="M36" s="112"/>
      <c r="N36" s="112"/>
    </row>
    <row r="37" spans="1:14" x14ac:dyDescent="0.25">
      <c r="B37" s="114"/>
      <c r="C37" s="114"/>
      <c r="D37" s="114"/>
      <c r="E37" s="114"/>
      <c r="F37" s="114"/>
      <c r="G37" s="114"/>
      <c r="H37" s="114"/>
      <c r="I37" s="114"/>
      <c r="J37" s="114"/>
      <c r="K37" s="114"/>
      <c r="L37" s="114"/>
      <c r="M37" s="114"/>
      <c r="N37" s="114"/>
    </row>
    <row r="39" spans="1:14" ht="15" customHeight="1" x14ac:dyDescent="0.25">
      <c r="A39" s="112" t="s">
        <v>80</v>
      </c>
      <c r="B39" s="112"/>
      <c r="C39" s="112"/>
      <c r="D39" s="112"/>
      <c r="E39" s="112"/>
      <c r="F39" s="112"/>
      <c r="G39" s="112"/>
      <c r="H39" s="112"/>
      <c r="I39" s="112"/>
      <c r="J39" s="112"/>
      <c r="K39" s="112"/>
      <c r="L39" s="112"/>
      <c r="M39" s="112"/>
      <c r="N39" s="112"/>
    </row>
    <row r="40" spans="1:14" x14ac:dyDescent="0.25">
      <c r="B40" s="106"/>
      <c r="C40" s="107"/>
      <c r="D40" s="107"/>
      <c r="E40" s="107"/>
      <c r="F40" s="107"/>
      <c r="G40" s="107"/>
      <c r="H40" s="107"/>
      <c r="I40" s="107"/>
      <c r="J40" s="107"/>
      <c r="K40" s="107"/>
      <c r="L40" s="107"/>
      <c r="M40" s="107"/>
      <c r="N40" s="107"/>
    </row>
    <row r="41" spans="1:14" x14ac:dyDescent="0.25">
      <c r="B41" s="108"/>
      <c r="C41" s="109"/>
      <c r="D41" s="109"/>
      <c r="E41" s="109"/>
      <c r="F41" s="109"/>
      <c r="G41" s="109"/>
      <c r="H41" s="109"/>
      <c r="I41" s="109"/>
      <c r="J41" s="109"/>
      <c r="K41" s="109"/>
      <c r="L41" s="109"/>
      <c r="M41" s="109"/>
      <c r="N41" s="109"/>
    </row>
    <row r="42" spans="1:14" x14ac:dyDescent="0.25">
      <c r="B42" s="108"/>
      <c r="C42" s="109"/>
      <c r="D42" s="109"/>
      <c r="E42" s="109"/>
      <c r="F42" s="109"/>
      <c r="G42" s="109"/>
      <c r="H42" s="109"/>
      <c r="I42" s="109"/>
      <c r="J42" s="109"/>
      <c r="K42" s="109"/>
      <c r="L42" s="109"/>
      <c r="M42" s="109"/>
      <c r="N42" s="109"/>
    </row>
    <row r="43" spans="1:14" x14ac:dyDescent="0.25">
      <c r="B43" s="108"/>
      <c r="C43" s="109"/>
      <c r="D43" s="109"/>
      <c r="E43" s="109"/>
      <c r="F43" s="109"/>
      <c r="G43" s="109"/>
      <c r="H43" s="109"/>
      <c r="I43" s="109"/>
      <c r="J43" s="109"/>
      <c r="K43" s="109"/>
      <c r="L43" s="109"/>
      <c r="M43" s="109"/>
      <c r="N43" s="109"/>
    </row>
    <row r="44" spans="1:14" x14ac:dyDescent="0.25">
      <c r="B44" s="110"/>
      <c r="C44" s="111"/>
      <c r="D44" s="111"/>
      <c r="E44" s="111"/>
      <c r="F44" s="111"/>
      <c r="G44" s="111"/>
      <c r="H44" s="111"/>
      <c r="I44" s="111"/>
      <c r="J44" s="111"/>
      <c r="K44" s="111"/>
      <c r="L44" s="111"/>
      <c r="M44" s="111"/>
      <c r="N44" s="111"/>
    </row>
    <row r="46" spans="1:14" ht="29.25" customHeight="1" x14ac:dyDescent="0.25">
      <c r="A46" s="112" t="s">
        <v>221</v>
      </c>
      <c r="B46" s="112"/>
      <c r="C46" s="112"/>
      <c r="D46" s="112"/>
      <c r="E46" s="112"/>
      <c r="F46" s="112"/>
      <c r="G46" s="112"/>
      <c r="H46" s="112"/>
      <c r="I46" s="112"/>
      <c r="J46" s="112"/>
      <c r="K46" s="112"/>
      <c r="L46" s="112"/>
      <c r="M46" s="112"/>
      <c r="N46" s="112"/>
    </row>
    <row r="47" spans="1:14" x14ac:dyDescent="0.25">
      <c r="B47" s="106"/>
      <c r="C47" s="107"/>
      <c r="D47" s="107"/>
      <c r="E47" s="107"/>
      <c r="F47" s="107"/>
      <c r="G47" s="107"/>
      <c r="H47" s="107"/>
      <c r="I47" s="107"/>
      <c r="J47" s="107"/>
      <c r="K47" s="107"/>
      <c r="L47" s="107"/>
      <c r="M47" s="107"/>
      <c r="N47" s="107"/>
    </row>
    <row r="48" spans="1:14" x14ac:dyDescent="0.25">
      <c r="B48" s="108"/>
      <c r="C48" s="109"/>
      <c r="D48" s="109"/>
      <c r="E48" s="109"/>
      <c r="F48" s="109"/>
      <c r="G48" s="109"/>
      <c r="H48" s="109"/>
      <c r="I48" s="109"/>
      <c r="J48" s="109"/>
      <c r="K48" s="109"/>
      <c r="L48" s="109"/>
      <c r="M48" s="109"/>
      <c r="N48" s="109"/>
    </row>
    <row r="49" spans="1:14" x14ac:dyDescent="0.25">
      <c r="B49" s="108"/>
      <c r="C49" s="109"/>
      <c r="D49" s="109"/>
      <c r="E49" s="109"/>
      <c r="F49" s="109"/>
      <c r="G49" s="109"/>
      <c r="H49" s="109"/>
      <c r="I49" s="109"/>
      <c r="J49" s="109"/>
      <c r="K49" s="109"/>
      <c r="L49" s="109"/>
      <c r="M49" s="109"/>
      <c r="N49" s="109"/>
    </row>
    <row r="50" spans="1:14" x14ac:dyDescent="0.25">
      <c r="B50" s="108"/>
      <c r="C50" s="109"/>
      <c r="D50" s="109"/>
      <c r="E50" s="109"/>
      <c r="F50" s="109"/>
      <c r="G50" s="109"/>
      <c r="H50" s="109"/>
      <c r="I50" s="109"/>
      <c r="J50" s="109"/>
      <c r="K50" s="109"/>
      <c r="L50" s="109"/>
      <c r="M50" s="109"/>
      <c r="N50" s="109"/>
    </row>
    <row r="51" spans="1:14" x14ac:dyDescent="0.25">
      <c r="B51" s="110"/>
      <c r="C51" s="111"/>
      <c r="D51" s="111"/>
      <c r="E51" s="111"/>
      <c r="F51" s="111"/>
      <c r="G51" s="111"/>
      <c r="H51" s="111"/>
      <c r="I51" s="111"/>
      <c r="J51" s="111"/>
      <c r="K51" s="111"/>
      <c r="L51" s="111"/>
      <c r="M51" s="111"/>
      <c r="N51" s="111"/>
    </row>
    <row r="53" spans="1:14" ht="15" customHeight="1" x14ac:dyDescent="0.25">
      <c r="A53" s="112" t="s">
        <v>218</v>
      </c>
      <c r="B53" s="112"/>
      <c r="C53" s="112"/>
      <c r="D53" s="112"/>
      <c r="E53" s="112"/>
      <c r="F53" s="112"/>
      <c r="G53" s="112"/>
      <c r="H53" s="112"/>
      <c r="I53" s="112"/>
      <c r="J53" s="112"/>
      <c r="K53" s="112"/>
      <c r="L53" s="112"/>
      <c r="M53" s="112"/>
      <c r="N53" s="112"/>
    </row>
    <row r="54" spans="1:14" x14ac:dyDescent="0.25">
      <c r="B54" s="106"/>
      <c r="C54" s="107"/>
      <c r="D54" s="107"/>
      <c r="E54" s="107"/>
      <c r="F54" s="107"/>
      <c r="G54" s="107"/>
      <c r="H54" s="107"/>
      <c r="I54" s="107"/>
      <c r="J54" s="107"/>
      <c r="K54" s="107"/>
      <c r="L54" s="107"/>
      <c r="M54" s="107"/>
      <c r="N54" s="107"/>
    </row>
    <row r="55" spans="1:14" x14ac:dyDescent="0.25">
      <c r="B55" s="108"/>
      <c r="C55" s="109"/>
      <c r="D55" s="109"/>
      <c r="E55" s="109"/>
      <c r="F55" s="109"/>
      <c r="G55" s="109"/>
      <c r="H55" s="109"/>
      <c r="I55" s="109"/>
      <c r="J55" s="109"/>
      <c r="K55" s="109"/>
      <c r="L55" s="109"/>
      <c r="M55" s="109"/>
      <c r="N55" s="109"/>
    </row>
    <row r="56" spans="1:14" x14ac:dyDescent="0.25">
      <c r="B56" s="108"/>
      <c r="C56" s="109"/>
      <c r="D56" s="109"/>
      <c r="E56" s="109"/>
      <c r="F56" s="109"/>
      <c r="G56" s="109"/>
      <c r="H56" s="109"/>
      <c r="I56" s="109"/>
      <c r="J56" s="109"/>
      <c r="K56" s="109"/>
      <c r="L56" s="109"/>
      <c r="M56" s="109"/>
      <c r="N56" s="109"/>
    </row>
    <row r="57" spans="1:14" x14ac:dyDescent="0.25">
      <c r="B57" s="108"/>
      <c r="C57" s="109"/>
      <c r="D57" s="109"/>
      <c r="E57" s="109"/>
      <c r="F57" s="109"/>
      <c r="G57" s="109"/>
      <c r="H57" s="109"/>
      <c r="I57" s="109"/>
      <c r="J57" s="109"/>
      <c r="K57" s="109"/>
      <c r="L57" s="109"/>
      <c r="M57" s="109"/>
      <c r="N57" s="109"/>
    </row>
    <row r="58" spans="1:14" x14ac:dyDescent="0.25">
      <c r="B58" s="110"/>
      <c r="C58" s="111"/>
      <c r="D58" s="111"/>
      <c r="E58" s="111"/>
      <c r="F58" s="111"/>
      <c r="G58" s="111"/>
      <c r="H58" s="111"/>
      <c r="I58" s="111"/>
      <c r="J58" s="111"/>
      <c r="K58" s="111"/>
      <c r="L58" s="111"/>
      <c r="M58" s="111"/>
      <c r="N58" s="111"/>
    </row>
    <row r="60" spans="1:14" ht="15" customHeight="1" x14ac:dyDescent="0.25">
      <c r="A60" s="112" t="s">
        <v>219</v>
      </c>
      <c r="B60" s="112"/>
      <c r="C60" s="112"/>
      <c r="D60" s="112"/>
      <c r="E60" s="112"/>
      <c r="F60" s="112"/>
      <c r="G60" s="112"/>
      <c r="H60" s="112"/>
      <c r="I60" s="112"/>
      <c r="J60" s="112"/>
      <c r="K60" s="112"/>
      <c r="L60" s="112"/>
      <c r="M60" s="112"/>
      <c r="N60" s="112"/>
    </row>
    <row r="61" spans="1:14" x14ac:dyDescent="0.25">
      <c r="B61" s="106"/>
      <c r="C61" s="107"/>
      <c r="D61" s="107"/>
      <c r="E61" s="107"/>
      <c r="F61" s="107"/>
      <c r="G61" s="107"/>
      <c r="H61" s="107"/>
      <c r="I61" s="107"/>
      <c r="J61" s="107"/>
      <c r="K61" s="107"/>
      <c r="L61" s="107"/>
      <c r="M61" s="107"/>
      <c r="N61" s="107"/>
    </row>
    <row r="62" spans="1:14" x14ac:dyDescent="0.25">
      <c r="B62" s="108"/>
      <c r="C62" s="109"/>
      <c r="D62" s="109"/>
      <c r="E62" s="109"/>
      <c r="F62" s="109"/>
      <c r="G62" s="109"/>
      <c r="H62" s="109"/>
      <c r="I62" s="109"/>
      <c r="J62" s="109"/>
      <c r="K62" s="109"/>
      <c r="L62" s="109"/>
      <c r="M62" s="109"/>
      <c r="N62" s="109"/>
    </row>
    <row r="63" spans="1:14" x14ac:dyDescent="0.25">
      <c r="B63" s="108"/>
      <c r="C63" s="109"/>
      <c r="D63" s="109"/>
      <c r="E63" s="109"/>
      <c r="F63" s="109"/>
      <c r="G63" s="109"/>
      <c r="H63" s="109"/>
      <c r="I63" s="109"/>
      <c r="J63" s="109"/>
      <c r="K63" s="109"/>
      <c r="L63" s="109"/>
      <c r="M63" s="109"/>
      <c r="N63" s="109"/>
    </row>
    <row r="64" spans="1:14" x14ac:dyDescent="0.25">
      <c r="B64" s="108"/>
      <c r="C64" s="109"/>
      <c r="D64" s="109"/>
      <c r="E64" s="109"/>
      <c r="F64" s="109"/>
      <c r="G64" s="109"/>
      <c r="H64" s="109"/>
      <c r="I64" s="109"/>
      <c r="J64" s="109"/>
      <c r="K64" s="109"/>
      <c r="L64" s="109"/>
      <c r="M64" s="109"/>
      <c r="N64" s="109"/>
    </row>
    <row r="65" spans="1:14" x14ac:dyDescent="0.25">
      <c r="B65" s="110"/>
      <c r="C65" s="111"/>
      <c r="D65" s="111"/>
      <c r="E65" s="111"/>
      <c r="F65" s="111"/>
      <c r="G65" s="111"/>
      <c r="H65" s="111"/>
      <c r="I65" s="111"/>
      <c r="J65" s="111"/>
      <c r="K65" s="111"/>
      <c r="L65" s="111"/>
      <c r="M65" s="111"/>
      <c r="N65" s="111"/>
    </row>
    <row r="67" spans="1:14" x14ac:dyDescent="0.25">
      <c r="A67" s="113" t="s">
        <v>82</v>
      </c>
      <c r="B67" s="113"/>
      <c r="C67" s="113"/>
      <c r="D67" s="113"/>
      <c r="E67" s="113"/>
      <c r="F67" s="113"/>
      <c r="G67" s="113"/>
      <c r="H67" s="113"/>
      <c r="I67" s="113"/>
      <c r="J67" s="113"/>
      <c r="K67" s="113"/>
      <c r="L67" s="113"/>
      <c r="M67" s="113"/>
      <c r="N67" s="113"/>
    </row>
    <row r="68" spans="1:14" ht="15" customHeight="1" x14ac:dyDescent="0.25">
      <c r="A68" s="112" t="s">
        <v>367</v>
      </c>
      <c r="B68" s="112"/>
      <c r="C68" s="112"/>
      <c r="D68" s="112"/>
      <c r="E68" s="112"/>
      <c r="F68" s="112"/>
      <c r="G68" s="112"/>
      <c r="H68" s="112"/>
      <c r="I68" s="112"/>
      <c r="J68" s="112"/>
      <c r="K68" s="112"/>
      <c r="L68" s="112"/>
      <c r="M68" s="112"/>
      <c r="N68" s="112"/>
    </row>
    <row r="69" spans="1:14" x14ac:dyDescent="0.25">
      <c r="B69" s="114"/>
      <c r="C69" s="114"/>
      <c r="D69" s="114"/>
      <c r="E69" s="114"/>
      <c r="F69" s="114"/>
      <c r="G69" s="114"/>
      <c r="H69" s="114"/>
      <c r="I69" s="114"/>
      <c r="J69" s="114"/>
      <c r="K69" s="114"/>
      <c r="L69" s="114"/>
      <c r="M69" s="114"/>
      <c r="N69" s="114"/>
    </row>
    <row r="71" spans="1:14" ht="15" customHeight="1" x14ac:dyDescent="0.25">
      <c r="A71" s="112" t="s">
        <v>80</v>
      </c>
      <c r="B71" s="112"/>
      <c r="C71" s="112"/>
      <c r="D71" s="112"/>
      <c r="E71" s="112"/>
      <c r="F71" s="112"/>
      <c r="G71" s="112"/>
      <c r="H71" s="112"/>
      <c r="I71" s="112"/>
      <c r="J71" s="112"/>
      <c r="K71" s="112"/>
      <c r="L71" s="112"/>
      <c r="M71" s="112"/>
      <c r="N71" s="112"/>
    </row>
    <row r="72" spans="1:14" x14ac:dyDescent="0.25">
      <c r="B72" s="106"/>
      <c r="C72" s="107"/>
      <c r="D72" s="107"/>
      <c r="E72" s="107"/>
      <c r="F72" s="107"/>
      <c r="G72" s="107"/>
      <c r="H72" s="107"/>
      <c r="I72" s="107"/>
      <c r="J72" s="107"/>
      <c r="K72" s="107"/>
      <c r="L72" s="107"/>
      <c r="M72" s="107"/>
      <c r="N72" s="107"/>
    </row>
    <row r="73" spans="1:14" x14ac:dyDescent="0.25">
      <c r="B73" s="108"/>
      <c r="C73" s="109"/>
      <c r="D73" s="109"/>
      <c r="E73" s="109"/>
      <c r="F73" s="109"/>
      <c r="G73" s="109"/>
      <c r="H73" s="109"/>
      <c r="I73" s="109"/>
      <c r="J73" s="109"/>
      <c r="K73" s="109"/>
      <c r="L73" s="109"/>
      <c r="M73" s="109"/>
      <c r="N73" s="109"/>
    </row>
    <row r="74" spans="1:14" x14ac:dyDescent="0.25">
      <c r="B74" s="108"/>
      <c r="C74" s="109"/>
      <c r="D74" s="109"/>
      <c r="E74" s="109"/>
      <c r="F74" s="109"/>
      <c r="G74" s="109"/>
      <c r="H74" s="109"/>
      <c r="I74" s="109"/>
      <c r="J74" s="109"/>
      <c r="K74" s="109"/>
      <c r="L74" s="109"/>
      <c r="M74" s="109"/>
      <c r="N74" s="109"/>
    </row>
    <row r="75" spans="1:14" x14ac:dyDescent="0.25">
      <c r="B75" s="108"/>
      <c r="C75" s="109"/>
      <c r="D75" s="109"/>
      <c r="E75" s="109"/>
      <c r="F75" s="109"/>
      <c r="G75" s="109"/>
      <c r="H75" s="109"/>
      <c r="I75" s="109"/>
      <c r="J75" s="109"/>
      <c r="K75" s="109"/>
      <c r="L75" s="109"/>
      <c r="M75" s="109"/>
      <c r="N75" s="109"/>
    </row>
    <row r="76" spans="1:14" x14ac:dyDescent="0.25">
      <c r="B76" s="110"/>
      <c r="C76" s="111"/>
      <c r="D76" s="111"/>
      <c r="E76" s="111"/>
      <c r="F76" s="111"/>
      <c r="G76" s="111"/>
      <c r="H76" s="111"/>
      <c r="I76" s="111"/>
      <c r="J76" s="111"/>
      <c r="K76" s="111"/>
      <c r="L76" s="111"/>
      <c r="M76" s="111"/>
      <c r="N76" s="111"/>
    </row>
    <row r="78" spans="1:14" ht="30.75" customHeight="1" x14ac:dyDescent="0.25">
      <c r="A78" s="112" t="s">
        <v>221</v>
      </c>
      <c r="B78" s="112"/>
      <c r="C78" s="112"/>
      <c r="D78" s="112"/>
      <c r="E78" s="112"/>
      <c r="F78" s="112"/>
      <c r="G78" s="112"/>
      <c r="H78" s="112"/>
      <c r="I78" s="112"/>
      <c r="J78" s="112"/>
      <c r="K78" s="112"/>
      <c r="L78" s="112"/>
      <c r="M78" s="112"/>
      <c r="N78" s="112"/>
    </row>
    <row r="79" spans="1:14" x14ac:dyDescent="0.25">
      <c r="B79" s="106"/>
      <c r="C79" s="107"/>
      <c r="D79" s="107"/>
      <c r="E79" s="107"/>
      <c r="F79" s="107"/>
      <c r="G79" s="107"/>
      <c r="H79" s="107"/>
      <c r="I79" s="107"/>
      <c r="J79" s="107"/>
      <c r="K79" s="107"/>
      <c r="L79" s="107"/>
      <c r="M79" s="107"/>
      <c r="N79" s="107"/>
    </row>
    <row r="80" spans="1:14" x14ac:dyDescent="0.25">
      <c r="B80" s="108"/>
      <c r="C80" s="109"/>
      <c r="D80" s="109"/>
      <c r="E80" s="109"/>
      <c r="F80" s="109"/>
      <c r="G80" s="109"/>
      <c r="H80" s="109"/>
      <c r="I80" s="109"/>
      <c r="J80" s="109"/>
      <c r="K80" s="109"/>
      <c r="L80" s="109"/>
      <c r="M80" s="109"/>
      <c r="N80" s="109"/>
    </row>
    <row r="81" spans="1:14" x14ac:dyDescent="0.25">
      <c r="B81" s="108"/>
      <c r="C81" s="109"/>
      <c r="D81" s="109"/>
      <c r="E81" s="109"/>
      <c r="F81" s="109"/>
      <c r="G81" s="109"/>
      <c r="H81" s="109"/>
      <c r="I81" s="109"/>
      <c r="J81" s="109"/>
      <c r="K81" s="109"/>
      <c r="L81" s="109"/>
      <c r="M81" s="109"/>
      <c r="N81" s="109"/>
    </row>
    <row r="82" spans="1:14" x14ac:dyDescent="0.25">
      <c r="B82" s="108"/>
      <c r="C82" s="109"/>
      <c r="D82" s="109"/>
      <c r="E82" s="109"/>
      <c r="F82" s="109"/>
      <c r="G82" s="109"/>
      <c r="H82" s="109"/>
      <c r="I82" s="109"/>
      <c r="J82" s="109"/>
      <c r="K82" s="109"/>
      <c r="L82" s="109"/>
      <c r="M82" s="109"/>
      <c r="N82" s="109"/>
    </row>
    <row r="83" spans="1:14" x14ac:dyDescent="0.25">
      <c r="B83" s="110"/>
      <c r="C83" s="111"/>
      <c r="D83" s="111"/>
      <c r="E83" s="111"/>
      <c r="F83" s="111"/>
      <c r="G83" s="111"/>
      <c r="H83" s="111"/>
      <c r="I83" s="111"/>
      <c r="J83" s="111"/>
      <c r="K83" s="111"/>
      <c r="L83" s="111"/>
      <c r="M83" s="111"/>
      <c r="N83" s="111"/>
    </row>
    <row r="85" spans="1:14" ht="15" customHeight="1" x14ac:dyDescent="0.25">
      <c r="A85" s="112" t="s">
        <v>218</v>
      </c>
      <c r="B85" s="112"/>
      <c r="C85" s="112"/>
      <c r="D85" s="112"/>
      <c r="E85" s="112"/>
      <c r="F85" s="112"/>
      <c r="G85" s="112"/>
      <c r="H85" s="112"/>
      <c r="I85" s="112"/>
      <c r="J85" s="112"/>
      <c r="K85" s="112"/>
      <c r="L85" s="112"/>
      <c r="M85" s="112"/>
      <c r="N85" s="112"/>
    </row>
    <row r="86" spans="1:14" x14ac:dyDescent="0.25">
      <c r="B86" s="106"/>
      <c r="C86" s="107"/>
      <c r="D86" s="107"/>
      <c r="E86" s="107"/>
      <c r="F86" s="107"/>
      <c r="G86" s="107"/>
      <c r="H86" s="107"/>
      <c r="I86" s="107"/>
      <c r="J86" s="107"/>
      <c r="K86" s="107"/>
      <c r="L86" s="107"/>
      <c r="M86" s="107"/>
      <c r="N86" s="107"/>
    </row>
    <row r="87" spans="1:14" x14ac:dyDescent="0.25">
      <c r="B87" s="108"/>
      <c r="C87" s="109"/>
      <c r="D87" s="109"/>
      <c r="E87" s="109"/>
      <c r="F87" s="109"/>
      <c r="G87" s="109"/>
      <c r="H87" s="109"/>
      <c r="I87" s="109"/>
      <c r="J87" s="109"/>
      <c r="K87" s="109"/>
      <c r="L87" s="109"/>
      <c r="M87" s="109"/>
      <c r="N87" s="109"/>
    </row>
    <row r="88" spans="1:14" x14ac:dyDescent="0.25">
      <c r="B88" s="108"/>
      <c r="C88" s="109"/>
      <c r="D88" s="109"/>
      <c r="E88" s="109"/>
      <c r="F88" s="109"/>
      <c r="G88" s="109"/>
      <c r="H88" s="109"/>
      <c r="I88" s="109"/>
      <c r="J88" s="109"/>
      <c r="K88" s="109"/>
      <c r="L88" s="109"/>
      <c r="M88" s="109"/>
      <c r="N88" s="109"/>
    </row>
    <row r="89" spans="1:14" x14ac:dyDescent="0.25">
      <c r="B89" s="108"/>
      <c r="C89" s="109"/>
      <c r="D89" s="109"/>
      <c r="E89" s="109"/>
      <c r="F89" s="109"/>
      <c r="G89" s="109"/>
      <c r="H89" s="109"/>
      <c r="I89" s="109"/>
      <c r="J89" s="109"/>
      <c r="K89" s="109"/>
      <c r="L89" s="109"/>
      <c r="M89" s="109"/>
      <c r="N89" s="109"/>
    </row>
    <row r="90" spans="1:14" x14ac:dyDescent="0.25">
      <c r="B90" s="110"/>
      <c r="C90" s="111"/>
      <c r="D90" s="111"/>
      <c r="E90" s="111"/>
      <c r="F90" s="111"/>
      <c r="G90" s="111"/>
      <c r="H90" s="111"/>
      <c r="I90" s="111"/>
      <c r="J90" s="111"/>
      <c r="K90" s="111"/>
      <c r="L90" s="111"/>
      <c r="M90" s="111"/>
      <c r="N90" s="111"/>
    </row>
    <row r="92" spans="1:14" ht="15" customHeight="1" x14ac:dyDescent="0.25">
      <c r="A92" s="112" t="s">
        <v>219</v>
      </c>
      <c r="B92" s="112"/>
      <c r="C92" s="112"/>
      <c r="D92" s="112"/>
      <c r="E92" s="112"/>
      <c r="F92" s="112"/>
      <c r="G92" s="112"/>
      <c r="H92" s="112"/>
      <c r="I92" s="112"/>
      <c r="J92" s="112"/>
      <c r="K92" s="112"/>
      <c r="L92" s="112"/>
      <c r="M92" s="112"/>
      <c r="N92" s="112"/>
    </row>
    <row r="93" spans="1:14" x14ac:dyDescent="0.25">
      <c r="B93" s="106"/>
      <c r="C93" s="107"/>
      <c r="D93" s="107"/>
      <c r="E93" s="107"/>
      <c r="F93" s="107"/>
      <c r="G93" s="107"/>
      <c r="H93" s="107"/>
      <c r="I93" s="107"/>
      <c r="J93" s="107"/>
      <c r="K93" s="107"/>
      <c r="L93" s="107"/>
      <c r="M93" s="107"/>
      <c r="N93" s="107"/>
    </row>
    <row r="94" spans="1:14" x14ac:dyDescent="0.25">
      <c r="B94" s="108"/>
      <c r="C94" s="109"/>
      <c r="D94" s="109"/>
      <c r="E94" s="109"/>
      <c r="F94" s="109"/>
      <c r="G94" s="109"/>
      <c r="H94" s="109"/>
      <c r="I94" s="109"/>
      <c r="J94" s="109"/>
      <c r="K94" s="109"/>
      <c r="L94" s="109"/>
      <c r="M94" s="109"/>
      <c r="N94" s="109"/>
    </row>
    <row r="95" spans="1:14" x14ac:dyDescent="0.25">
      <c r="B95" s="108"/>
      <c r="C95" s="109"/>
      <c r="D95" s="109"/>
      <c r="E95" s="109"/>
      <c r="F95" s="109"/>
      <c r="G95" s="109"/>
      <c r="H95" s="109"/>
      <c r="I95" s="109"/>
      <c r="J95" s="109"/>
      <c r="K95" s="109"/>
      <c r="L95" s="109"/>
      <c r="M95" s="109"/>
      <c r="N95" s="109"/>
    </row>
    <row r="96" spans="1:14" x14ac:dyDescent="0.25">
      <c r="B96" s="108"/>
      <c r="C96" s="109"/>
      <c r="D96" s="109"/>
      <c r="E96" s="109"/>
      <c r="F96" s="109"/>
      <c r="G96" s="109"/>
      <c r="H96" s="109"/>
      <c r="I96" s="109"/>
      <c r="J96" s="109"/>
      <c r="K96" s="109"/>
      <c r="L96" s="109"/>
      <c r="M96" s="109"/>
      <c r="N96" s="109"/>
    </row>
    <row r="97" spans="2:14" x14ac:dyDescent="0.25">
      <c r="B97" s="110"/>
      <c r="C97" s="111"/>
      <c r="D97" s="111"/>
      <c r="E97" s="111"/>
      <c r="F97" s="111"/>
      <c r="G97" s="111"/>
      <c r="H97" s="111"/>
      <c r="I97" s="111"/>
      <c r="J97" s="111"/>
      <c r="K97" s="111"/>
      <c r="L97" s="111"/>
      <c r="M97" s="111"/>
      <c r="N97" s="111"/>
    </row>
  </sheetData>
  <mergeCells count="34">
    <mergeCell ref="A3:N3"/>
    <mergeCell ref="A4:N4"/>
    <mergeCell ref="A1:N1"/>
    <mergeCell ref="B5:N5"/>
    <mergeCell ref="A7:N7"/>
    <mergeCell ref="B40:N44"/>
    <mergeCell ref="B8:N12"/>
    <mergeCell ref="A14:N14"/>
    <mergeCell ref="B15:N19"/>
    <mergeCell ref="A21:N21"/>
    <mergeCell ref="B22:N26"/>
    <mergeCell ref="A28:N28"/>
    <mergeCell ref="B29:N33"/>
    <mergeCell ref="A35:N35"/>
    <mergeCell ref="A36:N36"/>
    <mergeCell ref="B37:N37"/>
    <mergeCell ref="A39:N39"/>
    <mergeCell ref="A78:N78"/>
    <mergeCell ref="A46:N46"/>
    <mergeCell ref="B47:N51"/>
    <mergeCell ref="A53:N53"/>
    <mergeCell ref="B54:N58"/>
    <mergeCell ref="A60:N60"/>
    <mergeCell ref="B61:N65"/>
    <mergeCell ref="A67:N67"/>
    <mergeCell ref="A68:N68"/>
    <mergeCell ref="B69:N69"/>
    <mergeCell ref="A71:N71"/>
    <mergeCell ref="B72:N76"/>
    <mergeCell ref="B79:N83"/>
    <mergeCell ref="A85:N85"/>
    <mergeCell ref="B86:N90"/>
    <mergeCell ref="A92:N92"/>
    <mergeCell ref="B93:N97"/>
  </mergeCells>
  <pageMargins left="0.51181102362204722" right="0.51181102362204722" top="0.35433070866141736" bottom="0.35433070866141736"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N92"/>
  <sheetViews>
    <sheetView zoomScale="110" zoomScaleNormal="110" workbookViewId="0">
      <selection sqref="A1:K1"/>
    </sheetView>
  </sheetViews>
  <sheetFormatPr defaultRowHeight="14.25" x14ac:dyDescent="0.2"/>
  <cols>
    <col min="1" max="1" width="10.42578125" style="1" customWidth="1"/>
    <col min="2" max="2" width="18.85546875" style="1" customWidth="1"/>
    <col min="3" max="5" width="18.85546875" style="1" hidden="1" customWidth="1"/>
    <col min="6" max="8" width="16.42578125" style="1" customWidth="1"/>
    <col min="9" max="10" width="22.28515625" style="1" customWidth="1"/>
    <col min="11" max="11" width="12.7109375" style="1" customWidth="1"/>
    <col min="12" max="13" width="9.140625" style="1" hidden="1" customWidth="1"/>
    <col min="14" max="14" width="13.28515625" style="1" hidden="1" customWidth="1"/>
    <col min="15" max="16384" width="9.140625" style="1"/>
  </cols>
  <sheetData>
    <row r="1" spans="1:12" ht="35.25" customHeight="1" x14ac:dyDescent="0.2">
      <c r="A1" s="115" t="s">
        <v>83</v>
      </c>
      <c r="B1" s="115"/>
      <c r="C1" s="115"/>
      <c r="D1" s="115"/>
      <c r="E1" s="115"/>
      <c r="F1" s="115"/>
      <c r="G1" s="115"/>
      <c r="H1" s="115"/>
      <c r="I1" s="115"/>
      <c r="J1" s="115"/>
      <c r="K1" s="115"/>
      <c r="L1" s="1">
        <v>1</v>
      </c>
    </row>
    <row r="2" spans="1:12" x14ac:dyDescent="0.2">
      <c r="L2" s="1">
        <v>2</v>
      </c>
    </row>
    <row r="3" spans="1:12" ht="24" customHeight="1" x14ac:dyDescent="0.25">
      <c r="A3" s="134"/>
      <c r="B3" s="134"/>
      <c r="C3" s="134"/>
      <c r="D3" s="134"/>
      <c r="E3" s="134"/>
      <c r="F3" s="134"/>
      <c r="G3" s="134"/>
      <c r="H3" s="134"/>
      <c r="I3" s="134"/>
      <c r="J3" s="134"/>
      <c r="K3" s="134"/>
      <c r="L3" s="1">
        <v>3</v>
      </c>
    </row>
    <row r="4" spans="1:12" x14ac:dyDescent="0.2">
      <c r="A4" s="135"/>
      <c r="B4" s="135"/>
      <c r="C4" s="135"/>
      <c r="D4" s="135"/>
      <c r="E4" s="135"/>
      <c r="F4" s="135"/>
      <c r="G4" s="135"/>
      <c r="H4" s="135"/>
      <c r="I4" s="135"/>
      <c r="J4" s="135"/>
      <c r="K4" s="135"/>
      <c r="L4" s="1">
        <v>4</v>
      </c>
    </row>
    <row r="5" spans="1:12" ht="14.25" customHeight="1" x14ac:dyDescent="0.2">
      <c r="A5" s="117" t="s">
        <v>370</v>
      </c>
      <c r="B5" s="117"/>
      <c r="C5" s="117"/>
      <c r="D5" s="117"/>
      <c r="E5" s="117"/>
      <c r="F5" s="117"/>
      <c r="G5" s="117"/>
      <c r="H5" s="117"/>
      <c r="I5" s="117"/>
      <c r="J5" s="117"/>
      <c r="K5" s="117"/>
      <c r="L5" s="1">
        <v>5</v>
      </c>
    </row>
    <row r="6" spans="1:12" ht="14.25" customHeight="1" x14ac:dyDescent="0.2">
      <c r="A6" s="117"/>
      <c r="B6" s="117"/>
      <c r="C6" s="117"/>
      <c r="D6" s="117"/>
      <c r="E6" s="117"/>
      <c r="F6" s="117"/>
      <c r="G6" s="117"/>
      <c r="H6" s="117"/>
      <c r="I6" s="117"/>
      <c r="J6" s="117"/>
      <c r="K6" s="117"/>
    </row>
    <row r="7" spans="1:12" ht="14.25" customHeight="1" x14ac:dyDescent="0.2">
      <c r="A7" s="117"/>
      <c r="B7" s="117"/>
      <c r="C7" s="117"/>
      <c r="D7" s="117"/>
      <c r="E7" s="117"/>
      <c r="F7" s="117"/>
      <c r="G7" s="117"/>
      <c r="H7" s="117"/>
      <c r="I7" s="117"/>
      <c r="J7" s="117"/>
      <c r="K7" s="117"/>
    </row>
    <row r="8" spans="1:12" ht="14.25" customHeight="1" x14ac:dyDescent="0.2">
      <c r="A8" s="117"/>
      <c r="B8" s="117"/>
      <c r="C8" s="117"/>
      <c r="D8" s="117"/>
      <c r="E8" s="117"/>
      <c r="F8" s="117"/>
      <c r="G8" s="117"/>
      <c r="H8" s="117"/>
      <c r="I8" s="117"/>
      <c r="J8" s="117"/>
      <c r="K8" s="117"/>
    </row>
    <row r="9" spans="1:12" ht="14.25" customHeight="1" x14ac:dyDescent="0.2">
      <c r="A9" s="117"/>
      <c r="B9" s="117"/>
      <c r="C9" s="117"/>
      <c r="D9" s="117"/>
      <c r="E9" s="117"/>
      <c r="F9" s="117"/>
      <c r="G9" s="117"/>
      <c r="H9" s="117"/>
      <c r="I9" s="117"/>
      <c r="J9" s="117"/>
      <c r="K9" s="117"/>
    </row>
    <row r="10" spans="1:12" ht="14.25" customHeight="1" x14ac:dyDescent="0.2">
      <c r="A10" s="118" t="s">
        <v>84</v>
      </c>
      <c r="B10" s="118"/>
      <c r="C10" s="118"/>
      <c r="D10" s="118"/>
      <c r="E10" s="118"/>
      <c r="F10" s="118"/>
      <c r="G10" s="118"/>
      <c r="H10" s="118"/>
      <c r="I10" s="118"/>
      <c r="J10" s="118"/>
      <c r="K10" s="118"/>
    </row>
    <row r="11" spans="1:12" ht="14.25" customHeight="1" x14ac:dyDescent="0.2">
      <c r="A11" s="118"/>
      <c r="B11" s="118"/>
      <c r="C11" s="118"/>
      <c r="D11" s="118"/>
      <c r="E11" s="118"/>
      <c r="F11" s="118"/>
      <c r="G11" s="118"/>
      <c r="H11" s="118"/>
      <c r="I11" s="118"/>
      <c r="J11" s="118"/>
      <c r="K11" s="118"/>
    </row>
    <row r="37" spans="1:14" ht="46.5" customHeight="1" x14ac:dyDescent="0.2">
      <c r="A37" s="136" t="s">
        <v>85</v>
      </c>
      <c r="B37" s="137"/>
      <c r="C37" s="137"/>
      <c r="D37" s="137"/>
      <c r="E37" s="137"/>
      <c r="F37" s="137"/>
      <c r="G37" s="138"/>
      <c r="H37" s="139"/>
      <c r="I37" s="139"/>
      <c r="J37" s="139"/>
      <c r="K37" s="140"/>
    </row>
    <row r="39" spans="1:14" ht="20.25" customHeight="1" x14ac:dyDescent="0.3">
      <c r="A39" s="131" t="s">
        <v>86</v>
      </c>
      <c r="B39" s="132"/>
      <c r="C39" s="132"/>
      <c r="D39" s="132"/>
      <c r="E39" s="132"/>
      <c r="F39" s="132"/>
      <c r="G39" s="132"/>
      <c r="H39" s="132"/>
      <c r="I39" s="132"/>
      <c r="J39" s="133"/>
      <c r="K39" s="2">
        <f>K83</f>
        <v>-0.25</v>
      </c>
    </row>
    <row r="40" spans="1:14" ht="45" x14ac:dyDescent="0.25">
      <c r="A40" s="3" t="s">
        <v>369</v>
      </c>
      <c r="B40" s="3" t="s">
        <v>87</v>
      </c>
      <c r="C40" s="3"/>
      <c r="D40" s="3"/>
      <c r="E40" s="3"/>
      <c r="F40" s="4" t="s">
        <v>88</v>
      </c>
      <c r="G40" s="4" t="s">
        <v>89</v>
      </c>
      <c r="H40" s="4" t="s">
        <v>90</v>
      </c>
      <c r="I40" s="4" t="s">
        <v>91</v>
      </c>
      <c r="J40" s="4" t="s">
        <v>92</v>
      </c>
      <c r="K40" s="3" t="s">
        <v>368</v>
      </c>
      <c r="L40" s="5" t="s">
        <v>12</v>
      </c>
      <c r="M40" s="5" t="s">
        <v>13</v>
      </c>
      <c r="N40" s="6" t="s">
        <v>14</v>
      </c>
    </row>
    <row r="41" spans="1:14" ht="304.5" customHeight="1" x14ac:dyDescent="0.2">
      <c r="A41" s="119" t="s">
        <v>405</v>
      </c>
      <c r="B41" s="7" t="s">
        <v>371</v>
      </c>
      <c r="C41" s="120">
        <v>0.1588</v>
      </c>
      <c r="D41" s="121">
        <f>SUM(N41:N47)/C41</f>
        <v>-0.25</v>
      </c>
      <c r="E41" s="121">
        <v>1</v>
      </c>
      <c r="F41" s="8" t="s">
        <v>372</v>
      </c>
      <c r="G41" s="8" t="s">
        <v>373</v>
      </c>
      <c r="H41" s="8" t="s">
        <v>374</v>
      </c>
      <c r="I41" s="8" t="s">
        <v>375</v>
      </c>
      <c r="J41" s="8" t="s">
        <v>376</v>
      </c>
      <c r="K41" s="9"/>
      <c r="L41" s="10">
        <v>8.6099999999999996E-2</v>
      </c>
      <c r="M41" s="11">
        <f>K41</f>
        <v>0</v>
      </c>
      <c r="N41" s="11">
        <f>C$41*L41*(M41-1)*0.25</f>
        <v>-3.4181699999999999E-3</v>
      </c>
    </row>
    <row r="42" spans="1:14" ht="135" customHeight="1" x14ac:dyDescent="0.2">
      <c r="A42" s="119"/>
      <c r="B42" s="7" t="s">
        <v>223</v>
      </c>
      <c r="C42" s="120"/>
      <c r="D42" s="121"/>
      <c r="E42" s="121"/>
      <c r="F42" s="8" t="s">
        <v>377</v>
      </c>
      <c r="G42" s="12" t="s">
        <v>225</v>
      </c>
      <c r="H42" s="12" t="s">
        <v>378</v>
      </c>
      <c r="I42" s="12" t="s">
        <v>379</v>
      </c>
      <c r="J42" s="12" t="s">
        <v>380</v>
      </c>
      <c r="K42" s="9"/>
      <c r="L42" s="13">
        <v>9.6100000000000005E-2</v>
      </c>
      <c r="M42" s="11">
        <f t="shared" ref="M42:M82" si="0">K42</f>
        <v>0</v>
      </c>
      <c r="N42" s="11">
        <f t="shared" ref="N42:N47" si="1">C$41*L42*(M42-1)*0.25</f>
        <v>-3.8151700000000001E-3</v>
      </c>
    </row>
    <row r="43" spans="1:14" ht="229.5" x14ac:dyDescent="0.2">
      <c r="A43" s="119"/>
      <c r="B43" s="7" t="s">
        <v>226</v>
      </c>
      <c r="C43" s="120"/>
      <c r="D43" s="121"/>
      <c r="E43" s="121"/>
      <c r="F43" s="8" t="s">
        <v>227</v>
      </c>
      <c r="G43" s="12" t="s">
        <v>228</v>
      </c>
      <c r="H43" s="12" t="s">
        <v>381</v>
      </c>
      <c r="I43" s="12" t="s">
        <v>382</v>
      </c>
      <c r="J43" s="12" t="s">
        <v>383</v>
      </c>
      <c r="K43" s="9"/>
      <c r="L43" s="13">
        <v>0.1542</v>
      </c>
      <c r="M43" s="11">
        <f t="shared" si="0"/>
        <v>0</v>
      </c>
      <c r="N43" s="11">
        <f t="shared" si="1"/>
        <v>-6.1217399999999996E-3</v>
      </c>
    </row>
    <row r="44" spans="1:14" ht="356.25" customHeight="1" x14ac:dyDescent="0.2">
      <c r="A44" s="119"/>
      <c r="B44" s="7" t="s">
        <v>384</v>
      </c>
      <c r="C44" s="120"/>
      <c r="D44" s="121"/>
      <c r="E44" s="121"/>
      <c r="F44" s="8" t="s">
        <v>385</v>
      </c>
      <c r="G44" s="12" t="s">
        <v>386</v>
      </c>
      <c r="H44" s="12" t="s">
        <v>387</v>
      </c>
      <c r="I44" s="12" t="s">
        <v>229</v>
      </c>
      <c r="J44" s="14" t="s">
        <v>230</v>
      </c>
      <c r="K44" s="9"/>
      <c r="L44" s="13">
        <v>0.1704</v>
      </c>
      <c r="M44" s="11">
        <f t="shared" si="0"/>
        <v>0</v>
      </c>
      <c r="N44" s="11">
        <f t="shared" si="1"/>
        <v>-6.76488E-3</v>
      </c>
    </row>
    <row r="45" spans="1:14" ht="191.25" x14ac:dyDescent="0.2">
      <c r="A45" s="119"/>
      <c r="B45" s="7" t="s">
        <v>224</v>
      </c>
      <c r="C45" s="120"/>
      <c r="D45" s="121"/>
      <c r="E45" s="121"/>
      <c r="F45" s="8" t="s">
        <v>388</v>
      </c>
      <c r="G45" s="12" t="s">
        <v>389</v>
      </c>
      <c r="H45" s="12" t="s">
        <v>390</v>
      </c>
      <c r="I45" s="12" t="s">
        <v>391</v>
      </c>
      <c r="J45" s="12" t="s">
        <v>392</v>
      </c>
      <c r="K45" s="9"/>
      <c r="L45" s="13">
        <v>0.14899999999999999</v>
      </c>
      <c r="M45" s="11">
        <f t="shared" si="0"/>
        <v>0</v>
      </c>
      <c r="N45" s="11">
        <f t="shared" si="1"/>
        <v>-5.9152999999999992E-3</v>
      </c>
    </row>
    <row r="46" spans="1:14" ht="293.25" x14ac:dyDescent="0.2">
      <c r="A46" s="119"/>
      <c r="B46" s="7" t="s">
        <v>398</v>
      </c>
      <c r="C46" s="120"/>
      <c r="D46" s="121"/>
      <c r="E46" s="121"/>
      <c r="F46" s="8" t="s">
        <v>393</v>
      </c>
      <c r="G46" s="12" t="s">
        <v>394</v>
      </c>
      <c r="H46" s="12" t="s">
        <v>395</v>
      </c>
      <c r="I46" s="12" t="s">
        <v>396</v>
      </c>
      <c r="J46" s="8" t="s">
        <v>397</v>
      </c>
      <c r="K46" s="9"/>
      <c r="L46" s="10">
        <v>0.1734</v>
      </c>
      <c r="M46" s="11">
        <f t="shared" si="0"/>
        <v>0</v>
      </c>
      <c r="N46" s="11">
        <f t="shared" si="1"/>
        <v>-6.8839799999999996E-3</v>
      </c>
    </row>
    <row r="47" spans="1:14" ht="229.5" x14ac:dyDescent="0.2">
      <c r="A47" s="119"/>
      <c r="B47" s="7" t="s">
        <v>399</v>
      </c>
      <c r="C47" s="120"/>
      <c r="D47" s="121"/>
      <c r="E47" s="121"/>
      <c r="F47" s="8" t="s">
        <v>400</v>
      </c>
      <c r="G47" s="12" t="s">
        <v>231</v>
      </c>
      <c r="H47" s="12" t="s">
        <v>401</v>
      </c>
      <c r="I47" s="12" t="s">
        <v>402</v>
      </c>
      <c r="J47" s="12" t="s">
        <v>403</v>
      </c>
      <c r="K47" s="9"/>
      <c r="L47" s="13">
        <v>0.17080000000000001</v>
      </c>
      <c r="M47" s="11">
        <f t="shared" si="0"/>
        <v>0</v>
      </c>
      <c r="N47" s="11">
        <f t="shared" si="1"/>
        <v>-6.7807600000000003E-3</v>
      </c>
    </row>
    <row r="48" spans="1:14" ht="204" x14ac:dyDescent="0.2">
      <c r="A48" s="122" t="s">
        <v>404</v>
      </c>
      <c r="B48" s="15" t="s">
        <v>406</v>
      </c>
      <c r="C48" s="128">
        <v>0.1366</v>
      </c>
      <c r="D48" s="129">
        <f>SUM(N48:N53)/C48</f>
        <v>-0.25</v>
      </c>
      <c r="E48" s="129">
        <v>1</v>
      </c>
      <c r="F48" s="8" t="s">
        <v>232</v>
      </c>
      <c r="G48" s="12" t="s">
        <v>407</v>
      </c>
      <c r="H48" s="12" t="s">
        <v>233</v>
      </c>
      <c r="I48" s="12" t="s">
        <v>234</v>
      </c>
      <c r="J48" s="8" t="s">
        <v>235</v>
      </c>
      <c r="K48" s="16"/>
      <c r="L48" s="17">
        <v>0.1517</v>
      </c>
      <c r="M48" s="11">
        <f t="shared" si="0"/>
        <v>0</v>
      </c>
      <c r="N48" s="11">
        <f>C$48*L48*(M48-1)*0.25</f>
        <v>-5.1805549999999999E-3</v>
      </c>
    </row>
    <row r="49" spans="1:14" ht="204" x14ac:dyDescent="0.2">
      <c r="A49" s="122"/>
      <c r="B49" s="18" t="s">
        <v>95</v>
      </c>
      <c r="C49" s="128"/>
      <c r="D49" s="129"/>
      <c r="E49" s="129"/>
      <c r="F49" s="8" t="s">
        <v>236</v>
      </c>
      <c r="G49" s="12" t="s">
        <v>237</v>
      </c>
      <c r="H49" s="12" t="s">
        <v>238</v>
      </c>
      <c r="I49" s="12" t="s">
        <v>239</v>
      </c>
      <c r="J49" s="12" t="s">
        <v>240</v>
      </c>
      <c r="K49" s="16"/>
      <c r="L49" s="17">
        <v>0.16819999999999999</v>
      </c>
      <c r="M49" s="11">
        <f t="shared" si="0"/>
        <v>0</v>
      </c>
      <c r="N49" s="11">
        <f t="shared" ref="N49:N53" si="2">C$48*L49*(M49-1)*0.25</f>
        <v>-5.7440299999999998E-3</v>
      </c>
    </row>
    <row r="50" spans="1:14" ht="229.5" x14ac:dyDescent="0.2">
      <c r="A50" s="122"/>
      <c r="B50" s="18" t="s">
        <v>241</v>
      </c>
      <c r="C50" s="128"/>
      <c r="D50" s="129"/>
      <c r="E50" s="129"/>
      <c r="F50" s="8" t="s">
        <v>246</v>
      </c>
      <c r="G50" s="12" t="s">
        <v>242</v>
      </c>
      <c r="H50" s="12" t="s">
        <v>247</v>
      </c>
      <c r="I50" s="12" t="s">
        <v>243</v>
      </c>
      <c r="J50" s="12" t="s">
        <v>244</v>
      </c>
      <c r="K50" s="16"/>
      <c r="L50" s="19">
        <v>0.16039999999999999</v>
      </c>
      <c r="M50" s="11">
        <f t="shared" si="0"/>
        <v>0</v>
      </c>
      <c r="N50" s="11">
        <f t="shared" si="2"/>
        <v>-5.4776599999999996E-3</v>
      </c>
    </row>
    <row r="51" spans="1:14" ht="204" x14ac:dyDescent="0.2">
      <c r="A51" s="122"/>
      <c r="B51" s="15" t="s">
        <v>245</v>
      </c>
      <c r="C51" s="128"/>
      <c r="D51" s="129"/>
      <c r="E51" s="129"/>
      <c r="F51" s="20" t="s">
        <v>248</v>
      </c>
      <c r="G51" s="12" t="s">
        <v>249</v>
      </c>
      <c r="H51" s="12" t="s">
        <v>250</v>
      </c>
      <c r="I51" s="12" t="s">
        <v>251</v>
      </c>
      <c r="J51" s="12" t="s">
        <v>252</v>
      </c>
      <c r="K51" s="16"/>
      <c r="L51" s="19">
        <v>0.15959999999999999</v>
      </c>
      <c r="M51" s="11">
        <f t="shared" si="0"/>
        <v>0</v>
      </c>
      <c r="N51" s="11">
        <f t="shared" si="2"/>
        <v>-5.4503399999999997E-3</v>
      </c>
    </row>
    <row r="52" spans="1:14" ht="204" x14ac:dyDescent="0.2">
      <c r="A52" s="122"/>
      <c r="B52" s="15" t="s">
        <v>96</v>
      </c>
      <c r="C52" s="128"/>
      <c r="D52" s="129"/>
      <c r="E52" s="129"/>
      <c r="F52" s="8" t="s">
        <v>253</v>
      </c>
      <c r="G52" s="8" t="s">
        <v>408</v>
      </c>
      <c r="H52" s="8" t="s">
        <v>254</v>
      </c>
      <c r="I52" s="8" t="s">
        <v>255</v>
      </c>
      <c r="J52" s="8" t="s">
        <v>256</v>
      </c>
      <c r="K52" s="16"/>
      <c r="L52" s="17">
        <v>0.19689999999999999</v>
      </c>
      <c r="M52" s="11">
        <f t="shared" si="0"/>
        <v>0</v>
      </c>
      <c r="N52" s="11">
        <f t="shared" si="2"/>
        <v>-6.724135E-3</v>
      </c>
    </row>
    <row r="53" spans="1:14" ht="267.75" x14ac:dyDescent="0.2">
      <c r="A53" s="122"/>
      <c r="B53" s="18" t="s">
        <v>257</v>
      </c>
      <c r="C53" s="128"/>
      <c r="D53" s="129"/>
      <c r="E53" s="129"/>
      <c r="F53" s="8" t="s">
        <v>258</v>
      </c>
      <c r="G53" s="12" t="s">
        <v>259</v>
      </c>
      <c r="H53" s="12" t="s">
        <v>260</v>
      </c>
      <c r="I53" s="12" t="s">
        <v>409</v>
      </c>
      <c r="J53" s="8" t="s">
        <v>410</v>
      </c>
      <c r="K53" s="16"/>
      <c r="L53" s="19">
        <v>0.16320000000000001</v>
      </c>
      <c r="M53" s="11">
        <f t="shared" si="0"/>
        <v>0</v>
      </c>
      <c r="N53" s="11">
        <f t="shared" si="2"/>
        <v>-5.5732800000000008E-3</v>
      </c>
    </row>
    <row r="54" spans="1:14" ht="140.25" x14ac:dyDescent="0.2">
      <c r="A54" s="123" t="s">
        <v>411</v>
      </c>
      <c r="B54" s="21" t="s">
        <v>98</v>
      </c>
      <c r="C54" s="118">
        <v>0.1381</v>
      </c>
      <c r="D54" s="130">
        <f>SUM(N54:N59)/C54</f>
        <v>-0.25</v>
      </c>
      <c r="E54" s="130">
        <v>1</v>
      </c>
      <c r="F54" s="8" t="s">
        <v>261</v>
      </c>
      <c r="G54" s="12" t="s">
        <v>262</v>
      </c>
      <c r="H54" s="12" t="s">
        <v>263</v>
      </c>
      <c r="I54" s="12" t="s">
        <v>412</v>
      </c>
      <c r="J54" s="8" t="s">
        <v>264</v>
      </c>
      <c r="K54" s="16"/>
      <c r="L54" s="22">
        <v>0.14069999999999999</v>
      </c>
      <c r="M54" s="11">
        <f t="shared" si="0"/>
        <v>0</v>
      </c>
      <c r="N54" s="11">
        <f>C$54*L54*(M54-1)*0.25</f>
        <v>-4.8576675000000001E-3</v>
      </c>
    </row>
    <row r="55" spans="1:14" ht="261.75" customHeight="1" x14ac:dyDescent="0.2">
      <c r="A55" s="123"/>
      <c r="B55" s="21" t="s">
        <v>413</v>
      </c>
      <c r="C55" s="118"/>
      <c r="D55" s="130"/>
      <c r="E55" s="130"/>
      <c r="F55" s="8" t="s">
        <v>414</v>
      </c>
      <c r="G55" s="12" t="s">
        <v>415</v>
      </c>
      <c r="H55" s="12" t="s">
        <v>416</v>
      </c>
      <c r="I55" s="12" t="s">
        <v>417</v>
      </c>
      <c r="J55" s="12" t="s">
        <v>418</v>
      </c>
      <c r="K55" s="16"/>
      <c r="L55" s="22">
        <v>0.13569999999999999</v>
      </c>
      <c r="M55" s="11">
        <f t="shared" si="0"/>
        <v>0</v>
      </c>
      <c r="N55" s="11">
        <f t="shared" ref="N55:N59" si="3">C$54*L55*(M55-1)*0.25</f>
        <v>-4.6850424999999992E-3</v>
      </c>
    </row>
    <row r="56" spans="1:14" ht="140.25" x14ac:dyDescent="0.2">
      <c r="A56" s="123"/>
      <c r="B56" s="21" t="s">
        <v>99</v>
      </c>
      <c r="C56" s="118"/>
      <c r="D56" s="130"/>
      <c r="E56" s="130"/>
      <c r="F56" s="8" t="s">
        <v>419</v>
      </c>
      <c r="G56" s="8" t="s">
        <v>420</v>
      </c>
      <c r="H56" s="8" t="s">
        <v>421</v>
      </c>
      <c r="I56" s="8" t="s">
        <v>422</v>
      </c>
      <c r="J56" s="12" t="s">
        <v>423</v>
      </c>
      <c r="K56" s="16"/>
      <c r="L56" s="22">
        <v>0.1608</v>
      </c>
      <c r="M56" s="11">
        <f t="shared" si="0"/>
        <v>0</v>
      </c>
      <c r="N56" s="11">
        <f t="shared" si="3"/>
        <v>-5.5516200000000002E-3</v>
      </c>
    </row>
    <row r="57" spans="1:14" ht="178.5" x14ac:dyDescent="0.2">
      <c r="A57" s="123"/>
      <c r="B57" s="21" t="s">
        <v>424</v>
      </c>
      <c r="C57" s="118"/>
      <c r="D57" s="130"/>
      <c r="E57" s="130"/>
      <c r="F57" s="8" t="s">
        <v>425</v>
      </c>
      <c r="G57" s="12" t="s">
        <v>426</v>
      </c>
      <c r="H57" s="8" t="s">
        <v>427</v>
      </c>
      <c r="I57" s="8" t="s">
        <v>428</v>
      </c>
      <c r="J57" s="8" t="s">
        <v>429</v>
      </c>
      <c r="K57" s="16"/>
      <c r="L57" s="22">
        <v>0.17280000000000001</v>
      </c>
      <c r="M57" s="11">
        <f t="shared" si="0"/>
        <v>0</v>
      </c>
      <c r="N57" s="11">
        <f t="shared" si="3"/>
        <v>-5.9659200000000004E-3</v>
      </c>
    </row>
    <row r="58" spans="1:14" ht="127.5" x14ac:dyDescent="0.2">
      <c r="A58" s="123"/>
      <c r="B58" s="21" t="s">
        <v>100</v>
      </c>
      <c r="C58" s="118"/>
      <c r="D58" s="130"/>
      <c r="E58" s="130"/>
      <c r="F58" s="8" t="s">
        <v>265</v>
      </c>
      <c r="G58" s="12" t="s">
        <v>266</v>
      </c>
      <c r="H58" s="12" t="s">
        <v>267</v>
      </c>
      <c r="I58" s="23" t="s">
        <v>430</v>
      </c>
      <c r="J58" s="24" t="s">
        <v>431</v>
      </c>
      <c r="K58" s="16"/>
      <c r="L58" s="22">
        <v>0.21909999999999999</v>
      </c>
      <c r="M58" s="11">
        <f t="shared" si="0"/>
        <v>0</v>
      </c>
      <c r="N58" s="11">
        <f t="shared" si="3"/>
        <v>-7.5644275E-3</v>
      </c>
    </row>
    <row r="59" spans="1:14" ht="191.25" x14ac:dyDescent="0.2">
      <c r="A59" s="123"/>
      <c r="B59" s="21" t="s">
        <v>101</v>
      </c>
      <c r="C59" s="118"/>
      <c r="D59" s="130"/>
      <c r="E59" s="130"/>
      <c r="F59" s="8" t="s">
        <v>268</v>
      </c>
      <c r="G59" s="12" t="s">
        <v>269</v>
      </c>
      <c r="H59" s="12" t="s">
        <v>270</v>
      </c>
      <c r="I59" s="8" t="s">
        <v>271</v>
      </c>
      <c r="J59" s="8" t="s">
        <v>272</v>
      </c>
      <c r="K59" s="16"/>
      <c r="L59" s="22">
        <v>0.1709</v>
      </c>
      <c r="M59" s="11">
        <f t="shared" si="0"/>
        <v>0</v>
      </c>
      <c r="N59" s="11">
        <f t="shared" si="3"/>
        <v>-5.9003225000000001E-3</v>
      </c>
    </row>
    <row r="60" spans="1:14" ht="191.25" x14ac:dyDescent="0.2">
      <c r="A60" s="124" t="s">
        <v>432</v>
      </c>
      <c r="B60" s="25" t="s">
        <v>103</v>
      </c>
      <c r="C60" s="145">
        <v>0.13300000000000001</v>
      </c>
      <c r="D60" s="146">
        <f>SUM(N60:N62)/C60</f>
        <v>-0.25</v>
      </c>
      <c r="E60" s="146">
        <v>1</v>
      </c>
      <c r="F60" s="8" t="s">
        <v>273</v>
      </c>
      <c r="G60" s="8" t="s">
        <v>274</v>
      </c>
      <c r="H60" s="8" t="s">
        <v>275</v>
      </c>
      <c r="I60" s="8" t="s">
        <v>276</v>
      </c>
      <c r="J60" s="8" t="s">
        <v>277</v>
      </c>
      <c r="K60" s="9"/>
      <c r="L60" s="26">
        <v>0.41070000000000001</v>
      </c>
      <c r="M60" s="11">
        <f t="shared" si="0"/>
        <v>0</v>
      </c>
      <c r="N60" s="11">
        <f>C$60*L60*(M60-1)*0.25</f>
        <v>-1.3655775E-2</v>
      </c>
    </row>
    <row r="61" spans="1:14" ht="153" x14ac:dyDescent="0.2">
      <c r="A61" s="124"/>
      <c r="B61" s="25" t="s">
        <v>278</v>
      </c>
      <c r="C61" s="145"/>
      <c r="D61" s="146"/>
      <c r="E61" s="146"/>
      <c r="F61" s="8" t="s">
        <v>433</v>
      </c>
      <c r="G61" s="12" t="s">
        <v>434</v>
      </c>
      <c r="H61" s="12" t="s">
        <v>279</v>
      </c>
      <c r="I61" s="8" t="s">
        <v>280</v>
      </c>
      <c r="J61" s="8" t="s">
        <v>281</v>
      </c>
      <c r="K61" s="9"/>
      <c r="L61" s="26">
        <v>0.27379999999999999</v>
      </c>
      <c r="M61" s="11">
        <f t="shared" si="0"/>
        <v>0</v>
      </c>
      <c r="N61" s="11">
        <f t="shared" ref="N61:N62" si="4">C$60*L61*(M61-1)*0.25</f>
        <v>-9.1038500000000001E-3</v>
      </c>
    </row>
    <row r="62" spans="1:14" ht="140.25" x14ac:dyDescent="0.2">
      <c r="A62" s="124"/>
      <c r="B62" s="25" t="s">
        <v>104</v>
      </c>
      <c r="C62" s="145"/>
      <c r="D62" s="146"/>
      <c r="E62" s="146"/>
      <c r="F62" s="8" t="s">
        <v>435</v>
      </c>
      <c r="G62" s="12" t="s">
        <v>282</v>
      </c>
      <c r="H62" s="12" t="s">
        <v>283</v>
      </c>
      <c r="I62" s="8" t="s">
        <v>284</v>
      </c>
      <c r="J62" s="8" t="s">
        <v>285</v>
      </c>
      <c r="K62" s="9"/>
      <c r="L62" s="26">
        <v>0.3155</v>
      </c>
      <c r="M62" s="11">
        <f t="shared" si="0"/>
        <v>0</v>
      </c>
      <c r="N62" s="11">
        <f t="shared" si="4"/>
        <v>-1.0490375000000001E-2</v>
      </c>
    </row>
    <row r="63" spans="1:14" ht="242.25" x14ac:dyDescent="0.2">
      <c r="A63" s="125" t="s">
        <v>436</v>
      </c>
      <c r="B63" s="27" t="s">
        <v>286</v>
      </c>
      <c r="C63" s="147">
        <v>0.1404</v>
      </c>
      <c r="D63" s="127">
        <f>SUM(N63:N70)/C63</f>
        <v>-0.24999999999999994</v>
      </c>
      <c r="E63" s="127">
        <v>1</v>
      </c>
      <c r="F63" s="8" t="s">
        <v>437</v>
      </c>
      <c r="G63" s="8" t="s">
        <v>438</v>
      </c>
      <c r="H63" s="8" t="s">
        <v>439</v>
      </c>
      <c r="I63" s="8" t="s">
        <v>440</v>
      </c>
      <c r="J63" s="8" t="s">
        <v>287</v>
      </c>
      <c r="K63" s="9"/>
      <c r="L63" s="28">
        <v>0.2041</v>
      </c>
      <c r="M63" s="11">
        <f t="shared" si="0"/>
        <v>0</v>
      </c>
      <c r="N63" s="11">
        <f>C$63*L63*(M63-1)*0.25</f>
        <v>-7.1639099999999999E-3</v>
      </c>
    </row>
    <row r="64" spans="1:14" ht="267.75" x14ac:dyDescent="0.2">
      <c r="A64" s="125"/>
      <c r="B64" s="27" t="s">
        <v>441</v>
      </c>
      <c r="C64" s="147"/>
      <c r="D64" s="127"/>
      <c r="E64" s="127"/>
      <c r="F64" s="24" t="s">
        <v>442</v>
      </c>
      <c r="G64" s="24" t="s">
        <v>443</v>
      </c>
      <c r="H64" s="24" t="s">
        <v>444</v>
      </c>
      <c r="I64" s="24" t="s">
        <v>445</v>
      </c>
      <c r="J64" s="24" t="s">
        <v>288</v>
      </c>
      <c r="K64" s="9"/>
      <c r="L64" s="28">
        <v>0.14860000000000001</v>
      </c>
      <c r="M64" s="11">
        <f t="shared" si="0"/>
        <v>0</v>
      </c>
      <c r="N64" s="11">
        <f t="shared" ref="N64:N70" si="5">C$63*L64*(M64-1)*0.25</f>
        <v>-5.2158600000000001E-3</v>
      </c>
    </row>
    <row r="65" spans="1:14" ht="228.75" customHeight="1" x14ac:dyDescent="0.2">
      <c r="A65" s="125"/>
      <c r="B65" s="27" t="s">
        <v>106</v>
      </c>
      <c r="C65" s="147"/>
      <c r="D65" s="127"/>
      <c r="E65" s="127"/>
      <c r="F65" s="8" t="s">
        <v>289</v>
      </c>
      <c r="G65" s="12" t="s">
        <v>290</v>
      </c>
      <c r="H65" s="8" t="s">
        <v>291</v>
      </c>
      <c r="I65" s="8" t="s">
        <v>292</v>
      </c>
      <c r="J65" s="8" t="s">
        <v>446</v>
      </c>
      <c r="K65" s="9"/>
      <c r="L65" s="28">
        <v>0.1046</v>
      </c>
      <c r="M65" s="11">
        <f t="shared" si="0"/>
        <v>0</v>
      </c>
      <c r="N65" s="11">
        <f t="shared" si="5"/>
        <v>-3.6714599999999997E-3</v>
      </c>
    </row>
    <row r="66" spans="1:14" ht="102" x14ac:dyDescent="0.2">
      <c r="A66" s="125"/>
      <c r="B66" s="27" t="s">
        <v>107</v>
      </c>
      <c r="C66" s="147"/>
      <c r="D66" s="127"/>
      <c r="E66" s="127"/>
      <c r="F66" s="8" t="s">
        <v>447</v>
      </c>
      <c r="G66" s="8" t="s">
        <v>293</v>
      </c>
      <c r="H66" s="8" t="s">
        <v>294</v>
      </c>
      <c r="I66" s="8" t="s">
        <v>448</v>
      </c>
      <c r="J66" s="8" t="s">
        <v>295</v>
      </c>
      <c r="K66" s="9"/>
      <c r="L66" s="28">
        <v>0.10630000000000001</v>
      </c>
      <c r="M66" s="11">
        <f t="shared" si="0"/>
        <v>0</v>
      </c>
      <c r="N66" s="11">
        <f t="shared" si="5"/>
        <v>-3.73113E-3</v>
      </c>
    </row>
    <row r="67" spans="1:14" ht="191.25" x14ac:dyDescent="0.2">
      <c r="A67" s="125"/>
      <c r="B67" s="29" t="s">
        <v>108</v>
      </c>
      <c r="C67" s="147"/>
      <c r="D67" s="127"/>
      <c r="E67" s="127"/>
      <c r="F67" s="8" t="s">
        <v>449</v>
      </c>
      <c r="G67" s="8" t="s">
        <v>450</v>
      </c>
      <c r="H67" s="8" t="s">
        <v>451</v>
      </c>
      <c r="I67" s="8" t="s">
        <v>452</v>
      </c>
      <c r="J67" s="8" t="s">
        <v>296</v>
      </c>
      <c r="K67" s="9"/>
      <c r="L67" s="28">
        <v>0.13900000000000001</v>
      </c>
      <c r="M67" s="11">
        <f t="shared" si="0"/>
        <v>0</v>
      </c>
      <c r="N67" s="11">
        <f t="shared" si="5"/>
        <v>-4.8789000000000003E-3</v>
      </c>
    </row>
    <row r="68" spans="1:14" ht="191.25" x14ac:dyDescent="0.2">
      <c r="A68" s="125"/>
      <c r="B68" s="27" t="s">
        <v>109</v>
      </c>
      <c r="C68" s="147"/>
      <c r="D68" s="127"/>
      <c r="E68" s="127"/>
      <c r="F68" s="8" t="s">
        <v>297</v>
      </c>
      <c r="G68" s="8" t="s">
        <v>298</v>
      </c>
      <c r="H68" s="8" t="s">
        <v>453</v>
      </c>
      <c r="I68" s="8" t="s">
        <v>454</v>
      </c>
      <c r="J68" s="8" t="s">
        <v>296</v>
      </c>
      <c r="K68" s="9"/>
      <c r="L68" s="28">
        <v>9.7699999999999995E-2</v>
      </c>
      <c r="M68" s="11">
        <f t="shared" si="0"/>
        <v>0</v>
      </c>
      <c r="N68" s="11">
        <f t="shared" si="5"/>
        <v>-3.4292699999999999E-3</v>
      </c>
    </row>
    <row r="69" spans="1:14" ht="239.25" customHeight="1" x14ac:dyDescent="0.2">
      <c r="A69" s="125"/>
      <c r="B69" s="29" t="s">
        <v>110</v>
      </c>
      <c r="C69" s="147"/>
      <c r="D69" s="127"/>
      <c r="E69" s="127"/>
      <c r="F69" s="8" t="s">
        <v>299</v>
      </c>
      <c r="G69" s="8" t="s">
        <v>300</v>
      </c>
      <c r="H69" s="8" t="s">
        <v>455</v>
      </c>
      <c r="I69" s="8" t="s">
        <v>456</v>
      </c>
      <c r="J69" s="8" t="s">
        <v>457</v>
      </c>
      <c r="K69" s="9"/>
      <c r="L69" s="28">
        <v>0.10589999999999999</v>
      </c>
      <c r="M69" s="11">
        <f t="shared" si="0"/>
        <v>0</v>
      </c>
      <c r="N69" s="11">
        <f t="shared" si="5"/>
        <v>-3.7170899999999997E-3</v>
      </c>
    </row>
    <row r="70" spans="1:14" ht="153" x14ac:dyDescent="0.2">
      <c r="A70" s="125"/>
      <c r="B70" s="29" t="s">
        <v>111</v>
      </c>
      <c r="C70" s="147"/>
      <c r="D70" s="127"/>
      <c r="E70" s="127"/>
      <c r="F70" s="8" t="s">
        <v>301</v>
      </c>
      <c r="G70" s="8" t="s">
        <v>302</v>
      </c>
      <c r="H70" s="8" t="s">
        <v>303</v>
      </c>
      <c r="I70" s="8" t="s">
        <v>304</v>
      </c>
      <c r="J70" s="8" t="s">
        <v>305</v>
      </c>
      <c r="K70" s="9"/>
      <c r="L70" s="28">
        <v>9.3799999999999994E-2</v>
      </c>
      <c r="M70" s="11">
        <f t="shared" si="0"/>
        <v>0</v>
      </c>
      <c r="N70" s="11">
        <f t="shared" si="5"/>
        <v>-3.2923799999999997E-3</v>
      </c>
    </row>
    <row r="71" spans="1:14" ht="204" x14ac:dyDescent="0.2">
      <c r="A71" s="126" t="s">
        <v>458</v>
      </c>
      <c r="B71" s="30" t="s">
        <v>113</v>
      </c>
      <c r="C71" s="141">
        <v>0.13980000000000001</v>
      </c>
      <c r="D71" s="142">
        <f>SUM(N71:N75)/C71</f>
        <v>-0.25</v>
      </c>
      <c r="E71" s="142">
        <v>1</v>
      </c>
      <c r="F71" s="8" t="s">
        <v>459</v>
      </c>
      <c r="G71" s="12" t="s">
        <v>306</v>
      </c>
      <c r="H71" s="12" t="s">
        <v>307</v>
      </c>
      <c r="I71" s="12" t="s">
        <v>308</v>
      </c>
      <c r="J71" s="8" t="s">
        <v>309</v>
      </c>
      <c r="K71" s="16"/>
      <c r="L71" s="31">
        <v>0.19109999999999999</v>
      </c>
      <c r="M71" s="11">
        <f t="shared" si="0"/>
        <v>0</v>
      </c>
      <c r="N71" s="11">
        <f>C$71*L71*(M71-1)*0.25</f>
        <v>-6.6789450000000004E-3</v>
      </c>
    </row>
    <row r="72" spans="1:14" ht="267.75" x14ac:dyDescent="0.2">
      <c r="A72" s="126"/>
      <c r="B72" s="32" t="s">
        <v>310</v>
      </c>
      <c r="C72" s="141"/>
      <c r="D72" s="142"/>
      <c r="E72" s="142"/>
      <c r="F72" s="8" t="s">
        <v>311</v>
      </c>
      <c r="G72" s="12" t="s">
        <v>312</v>
      </c>
      <c r="H72" s="12" t="s">
        <v>313</v>
      </c>
      <c r="I72" s="12" t="s">
        <v>460</v>
      </c>
      <c r="J72" s="8" t="s">
        <v>314</v>
      </c>
      <c r="K72" s="16"/>
      <c r="L72" s="33">
        <v>0.1832</v>
      </c>
      <c r="M72" s="11">
        <f t="shared" si="0"/>
        <v>0</v>
      </c>
      <c r="N72" s="11">
        <f t="shared" ref="N72:N75" si="6">C$71*L72*(M72-1)*0.25</f>
        <v>-6.4028400000000008E-3</v>
      </c>
    </row>
    <row r="73" spans="1:14" ht="165.75" x14ac:dyDescent="0.2">
      <c r="A73" s="126"/>
      <c r="B73" s="34" t="s">
        <v>114</v>
      </c>
      <c r="C73" s="141"/>
      <c r="D73" s="142"/>
      <c r="E73" s="142"/>
      <c r="F73" s="8" t="s">
        <v>315</v>
      </c>
      <c r="G73" s="8" t="s">
        <v>316</v>
      </c>
      <c r="H73" s="8" t="s">
        <v>317</v>
      </c>
      <c r="I73" s="8" t="s">
        <v>318</v>
      </c>
      <c r="J73" s="8" t="s">
        <v>319</v>
      </c>
      <c r="K73" s="16"/>
      <c r="L73" s="33">
        <v>0.25969999999999999</v>
      </c>
      <c r="M73" s="11">
        <f t="shared" si="0"/>
        <v>0</v>
      </c>
      <c r="N73" s="11">
        <f t="shared" si="6"/>
        <v>-9.0765150000000003E-3</v>
      </c>
    </row>
    <row r="74" spans="1:14" ht="204" x14ac:dyDescent="0.2">
      <c r="A74" s="126"/>
      <c r="B74" s="30" t="s">
        <v>115</v>
      </c>
      <c r="C74" s="141"/>
      <c r="D74" s="142"/>
      <c r="E74" s="142"/>
      <c r="F74" s="8" t="s">
        <v>320</v>
      </c>
      <c r="G74" s="12" t="s">
        <v>321</v>
      </c>
      <c r="H74" s="12" t="s">
        <v>322</v>
      </c>
      <c r="I74" s="12" t="s">
        <v>323</v>
      </c>
      <c r="J74" s="8" t="s">
        <v>324</v>
      </c>
      <c r="K74" s="16"/>
      <c r="L74" s="33">
        <v>0.1704</v>
      </c>
      <c r="M74" s="11">
        <f t="shared" si="0"/>
        <v>0</v>
      </c>
      <c r="N74" s="11">
        <f t="shared" si="6"/>
        <v>-5.95548E-3</v>
      </c>
    </row>
    <row r="75" spans="1:14" ht="242.25" x14ac:dyDescent="0.2">
      <c r="A75" s="126"/>
      <c r="B75" s="30" t="s">
        <v>116</v>
      </c>
      <c r="C75" s="141"/>
      <c r="D75" s="142"/>
      <c r="E75" s="142"/>
      <c r="F75" s="8" t="s">
        <v>325</v>
      </c>
      <c r="G75" s="12" t="s">
        <v>326</v>
      </c>
      <c r="H75" s="12" t="s">
        <v>327</v>
      </c>
      <c r="I75" s="12" t="s">
        <v>461</v>
      </c>
      <c r="J75" s="12" t="s">
        <v>462</v>
      </c>
      <c r="K75" s="16"/>
      <c r="L75" s="33">
        <v>0.1956</v>
      </c>
      <c r="M75" s="11">
        <f t="shared" si="0"/>
        <v>0</v>
      </c>
      <c r="N75" s="11">
        <f t="shared" si="6"/>
        <v>-6.8362200000000005E-3</v>
      </c>
    </row>
    <row r="76" spans="1:14" ht="165.75" x14ac:dyDescent="0.2">
      <c r="A76" s="116" t="s">
        <v>463</v>
      </c>
      <c r="B76" s="35" t="s">
        <v>117</v>
      </c>
      <c r="C76" s="143">
        <v>0.15329999999999999</v>
      </c>
      <c r="D76" s="144">
        <f>SUM(N76:N82)/C76</f>
        <v>-0.25</v>
      </c>
      <c r="E76" s="144">
        <v>1</v>
      </c>
      <c r="F76" s="36" t="s">
        <v>328</v>
      </c>
      <c r="G76" s="37" t="s">
        <v>329</v>
      </c>
      <c r="H76" s="37" t="s">
        <v>464</v>
      </c>
      <c r="I76" s="37" t="s">
        <v>330</v>
      </c>
      <c r="J76" s="37" t="s">
        <v>465</v>
      </c>
      <c r="K76" s="38"/>
      <c r="L76" s="39">
        <v>0.1137</v>
      </c>
      <c r="M76" s="11">
        <f t="shared" si="0"/>
        <v>0</v>
      </c>
      <c r="N76" s="11">
        <f>C$76*L76*(M76-1)*0.25</f>
        <v>-4.3575524999999995E-3</v>
      </c>
    </row>
    <row r="77" spans="1:14" ht="280.5" x14ac:dyDescent="0.2">
      <c r="A77" s="116"/>
      <c r="B77" s="35" t="s">
        <v>331</v>
      </c>
      <c r="C77" s="143"/>
      <c r="D77" s="144"/>
      <c r="E77" s="144"/>
      <c r="F77" s="36" t="s">
        <v>332</v>
      </c>
      <c r="G77" s="37" t="s">
        <v>333</v>
      </c>
      <c r="H77" s="37" t="s">
        <v>334</v>
      </c>
      <c r="I77" s="37" t="s">
        <v>335</v>
      </c>
      <c r="J77" s="37" t="s">
        <v>336</v>
      </c>
      <c r="K77" s="38"/>
      <c r="L77" s="40">
        <v>0.1414</v>
      </c>
      <c r="M77" s="11">
        <f t="shared" si="0"/>
        <v>0</v>
      </c>
      <c r="N77" s="11">
        <f t="shared" ref="N77:N82" si="7">C$76*L77*(M77-1)*0.25</f>
        <v>-5.4191549999999993E-3</v>
      </c>
    </row>
    <row r="78" spans="1:14" ht="153" x14ac:dyDescent="0.2">
      <c r="A78" s="116"/>
      <c r="B78" s="35" t="s">
        <v>118</v>
      </c>
      <c r="C78" s="143"/>
      <c r="D78" s="144"/>
      <c r="E78" s="144"/>
      <c r="F78" s="36" t="s">
        <v>337</v>
      </c>
      <c r="G78" s="36" t="s">
        <v>338</v>
      </c>
      <c r="H78" s="36" t="s">
        <v>339</v>
      </c>
      <c r="I78" s="36" t="s">
        <v>340</v>
      </c>
      <c r="J78" s="36" t="s">
        <v>466</v>
      </c>
      <c r="K78" s="38"/>
      <c r="L78" s="40">
        <v>0.18920000000000001</v>
      </c>
      <c r="M78" s="11">
        <f t="shared" si="0"/>
        <v>0</v>
      </c>
      <c r="N78" s="11">
        <f t="shared" si="7"/>
        <v>-7.25109E-3</v>
      </c>
    </row>
    <row r="79" spans="1:14" ht="153" x14ac:dyDescent="0.2">
      <c r="A79" s="116"/>
      <c r="B79" s="35" t="s">
        <v>119</v>
      </c>
      <c r="C79" s="143"/>
      <c r="D79" s="144"/>
      <c r="E79" s="144"/>
      <c r="F79" s="36" t="s">
        <v>341</v>
      </c>
      <c r="G79" s="36" t="s">
        <v>342</v>
      </c>
      <c r="H79" s="36" t="s">
        <v>467</v>
      </c>
      <c r="I79" s="36" t="s">
        <v>343</v>
      </c>
      <c r="J79" s="36" t="s">
        <v>344</v>
      </c>
      <c r="K79" s="38"/>
      <c r="L79" s="40">
        <v>0.1202</v>
      </c>
      <c r="M79" s="11">
        <f t="shared" si="0"/>
        <v>0</v>
      </c>
      <c r="N79" s="11">
        <f t="shared" si="7"/>
        <v>-4.6066649999999994E-3</v>
      </c>
    </row>
    <row r="80" spans="1:14" ht="153" x14ac:dyDescent="0.2">
      <c r="A80" s="116"/>
      <c r="B80" s="35" t="s">
        <v>120</v>
      </c>
      <c r="C80" s="143"/>
      <c r="D80" s="144"/>
      <c r="E80" s="144"/>
      <c r="F80" s="36" t="s">
        <v>345</v>
      </c>
      <c r="G80" s="36" t="s">
        <v>346</v>
      </c>
      <c r="H80" s="36" t="s">
        <v>347</v>
      </c>
      <c r="I80" s="36" t="s">
        <v>468</v>
      </c>
      <c r="J80" s="36" t="s">
        <v>469</v>
      </c>
      <c r="K80" s="38"/>
      <c r="L80" s="40">
        <v>0.1734</v>
      </c>
      <c r="M80" s="11">
        <f t="shared" si="0"/>
        <v>0</v>
      </c>
      <c r="N80" s="11">
        <f t="shared" si="7"/>
        <v>-6.6455549999999992E-3</v>
      </c>
    </row>
    <row r="81" spans="1:14" ht="229.5" x14ac:dyDescent="0.2">
      <c r="A81" s="116"/>
      <c r="B81" s="35" t="s">
        <v>348</v>
      </c>
      <c r="C81" s="143"/>
      <c r="D81" s="144"/>
      <c r="E81" s="144"/>
      <c r="F81" s="36" t="s">
        <v>349</v>
      </c>
      <c r="G81" s="37" t="s">
        <v>350</v>
      </c>
      <c r="H81" s="37" t="s">
        <v>351</v>
      </c>
      <c r="I81" s="37" t="s">
        <v>352</v>
      </c>
      <c r="J81" s="37" t="s">
        <v>353</v>
      </c>
      <c r="K81" s="38"/>
      <c r="L81" s="40">
        <v>0.13469999999999999</v>
      </c>
      <c r="M81" s="11">
        <f t="shared" si="0"/>
        <v>0</v>
      </c>
      <c r="N81" s="11">
        <f t="shared" si="7"/>
        <v>-5.162377499999999E-3</v>
      </c>
    </row>
    <row r="82" spans="1:14" ht="293.25" x14ac:dyDescent="0.2">
      <c r="A82" s="116"/>
      <c r="B82" s="35" t="s">
        <v>354</v>
      </c>
      <c r="C82" s="143"/>
      <c r="D82" s="144"/>
      <c r="E82" s="144"/>
      <c r="F82" s="36" t="s">
        <v>355</v>
      </c>
      <c r="G82" s="37" t="s">
        <v>356</v>
      </c>
      <c r="H82" s="37" t="s">
        <v>357</v>
      </c>
      <c r="I82" s="37" t="s">
        <v>470</v>
      </c>
      <c r="J82" s="41" t="s">
        <v>358</v>
      </c>
      <c r="K82" s="38"/>
      <c r="L82" s="40">
        <v>0.12740000000000001</v>
      </c>
      <c r="M82" s="11">
        <f t="shared" si="0"/>
        <v>0</v>
      </c>
      <c r="N82" s="11">
        <f t="shared" si="7"/>
        <v>-4.8826049999999999E-3</v>
      </c>
    </row>
    <row r="83" spans="1:14" ht="20.25" customHeight="1" x14ac:dyDescent="0.3">
      <c r="A83" s="131" t="s">
        <v>86</v>
      </c>
      <c r="B83" s="132"/>
      <c r="C83" s="132"/>
      <c r="D83" s="132"/>
      <c r="E83" s="132"/>
      <c r="F83" s="132"/>
      <c r="G83" s="132"/>
      <c r="H83" s="132"/>
      <c r="I83" s="132"/>
      <c r="J83" s="133"/>
      <c r="K83" s="2">
        <f>N83</f>
        <v>-0.25</v>
      </c>
      <c r="L83" s="42"/>
      <c r="M83" s="42"/>
      <c r="N83" s="43">
        <f>SUM(N41:N82)</f>
        <v>-0.25</v>
      </c>
    </row>
    <row r="84" spans="1:14" ht="13.5" customHeight="1" x14ac:dyDescent="0.2"/>
    <row r="86" spans="1:14" x14ac:dyDescent="0.2">
      <c r="B86" s="44" t="s">
        <v>93</v>
      </c>
      <c r="C86" s="44"/>
      <c r="D86" s="45">
        <f>D41</f>
        <v>-0.25</v>
      </c>
      <c r="E86" s="45">
        <f>E76</f>
        <v>1</v>
      </c>
    </row>
    <row r="87" spans="1:14" x14ac:dyDescent="0.2">
      <c r="B87" s="44" t="s">
        <v>94</v>
      </c>
      <c r="C87" s="44"/>
      <c r="D87" s="45">
        <f>D48</f>
        <v>-0.25</v>
      </c>
      <c r="E87" s="45">
        <f t="shared" ref="E87:E92" si="8">E86</f>
        <v>1</v>
      </c>
    </row>
    <row r="88" spans="1:14" x14ac:dyDescent="0.2">
      <c r="B88" s="44" t="s">
        <v>97</v>
      </c>
      <c r="C88" s="44"/>
      <c r="D88" s="45">
        <f>D54</f>
        <v>-0.25</v>
      </c>
      <c r="E88" s="45">
        <f t="shared" si="8"/>
        <v>1</v>
      </c>
    </row>
    <row r="89" spans="1:14" x14ac:dyDescent="0.2">
      <c r="B89" s="44" t="s">
        <v>102</v>
      </c>
      <c r="C89" s="44"/>
      <c r="D89" s="45">
        <f>D60</f>
        <v>-0.25</v>
      </c>
      <c r="E89" s="45">
        <f t="shared" si="8"/>
        <v>1</v>
      </c>
    </row>
    <row r="90" spans="1:14" x14ac:dyDescent="0.2">
      <c r="B90" s="44" t="s">
        <v>105</v>
      </c>
      <c r="C90" s="44"/>
      <c r="D90" s="45">
        <f>D63</f>
        <v>-0.24999999999999994</v>
      </c>
      <c r="E90" s="45">
        <f t="shared" si="8"/>
        <v>1</v>
      </c>
    </row>
    <row r="91" spans="1:14" x14ac:dyDescent="0.2">
      <c r="B91" s="44" t="s">
        <v>112</v>
      </c>
      <c r="C91" s="44"/>
      <c r="D91" s="45">
        <f>D71</f>
        <v>-0.25</v>
      </c>
      <c r="E91" s="45">
        <f t="shared" si="8"/>
        <v>1</v>
      </c>
    </row>
    <row r="92" spans="1:14" x14ac:dyDescent="0.2">
      <c r="B92" s="44" t="s">
        <v>121</v>
      </c>
      <c r="C92" s="44"/>
      <c r="D92" s="45">
        <f>D76</f>
        <v>-0.25</v>
      </c>
      <c r="E92" s="45">
        <f t="shared" si="8"/>
        <v>1</v>
      </c>
    </row>
  </sheetData>
  <mergeCells count="37">
    <mergeCell ref="A83:J83"/>
    <mergeCell ref="A3:K3"/>
    <mergeCell ref="A4:K4"/>
    <mergeCell ref="A39:J39"/>
    <mergeCell ref="A37:F37"/>
    <mergeCell ref="G37:K37"/>
    <mergeCell ref="C71:C75"/>
    <mergeCell ref="D71:D75"/>
    <mergeCell ref="E71:E75"/>
    <mergeCell ref="C76:C82"/>
    <mergeCell ref="D76:D82"/>
    <mergeCell ref="E76:E82"/>
    <mergeCell ref="C60:C62"/>
    <mergeCell ref="D60:D62"/>
    <mergeCell ref="E60:E62"/>
    <mergeCell ref="C63:C70"/>
    <mergeCell ref="D48:D53"/>
    <mergeCell ref="E48:E53"/>
    <mergeCell ref="C54:C59"/>
    <mergeCell ref="D54:D59"/>
    <mergeCell ref="E54:E59"/>
    <mergeCell ref="A76:A82"/>
    <mergeCell ref="A5:K9"/>
    <mergeCell ref="A1:K1"/>
    <mergeCell ref="A10:K11"/>
    <mergeCell ref="A41:A47"/>
    <mergeCell ref="C41:C47"/>
    <mergeCell ref="D41:D47"/>
    <mergeCell ref="E41:E47"/>
    <mergeCell ref="A48:A53"/>
    <mergeCell ref="A54:A59"/>
    <mergeCell ref="A60:A62"/>
    <mergeCell ref="A63:A70"/>
    <mergeCell ref="A71:A75"/>
    <mergeCell ref="D63:D70"/>
    <mergeCell ref="E63:E70"/>
    <mergeCell ref="C48:C53"/>
  </mergeCells>
  <dataValidations count="4">
    <dataValidation type="list" allowBlank="1" showInputMessage="1" showErrorMessage="1" errorTitle="Jojojoj!" error="Uneseni broj mora biti 1, 2, 3, 4 ili 5. :)" promptTitle="Insert the evaluation" prompt="Enter 1 if the descriptor written in column 1 - Digitally unaware - applies to the observed higher education institution, ..., to 5, if the descriptor written in column 5 - Digitally mature - applies to the observed higher education institution." sqref="K41:K82" xr:uid="{00000000-0002-0000-0100-000000000000}">
      <formula1>$L$1:$L$5</formula1>
    </dataValidation>
    <dataValidation allowBlank="1" showInputMessage="1" showErrorMessage="1" promptTitle="Obavijest" prompt="Ovu ćeliju ne dirajte! Ona će se sama mijenjati kako ćete raditi procjene digitalne zrelosti visokih učilišta po 42 opisnice koje definiraju digitalnu zrelost." sqref="K39" xr:uid="{00000000-0002-0000-0100-000001000000}"/>
    <dataValidation allowBlank="1" showInputMessage="1" showErrorMessage="1" promptTitle="Insert name" prompt="Insert the name of the higher educaation institution._x000a_" sqref="A3:K3" xr:uid="{00000000-0002-0000-0100-000002000000}"/>
    <dataValidation allowBlank="1" showInputMessage="1" showErrorMessage="1" promptTitle="Evaluators" prompt="Enter here the persons who assessed the higher education institutions according to the areas/elements below. State their functions. Assessments can be carried out as a group, by agreeing on the statement that best describes each element." sqref="G37:K37" xr:uid="{00000000-0002-0000-0100-000003000000}"/>
  </dataValidations>
  <pageMargins left="0.51181102362204722" right="0.51181102362204722" top="0.35433070866141736" bottom="0.35433070866141736" header="0.31496062992125984" footer="0.31496062992125984"/>
  <pageSetup paperSize="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T63"/>
  <sheetViews>
    <sheetView topLeftCell="A46" zoomScale="110" zoomScaleNormal="110" workbookViewId="0">
      <selection activeCell="A58" sqref="A58:S58"/>
    </sheetView>
  </sheetViews>
  <sheetFormatPr defaultRowHeight="14.25" x14ac:dyDescent="0.2"/>
  <cols>
    <col min="1" max="1" width="3.42578125" style="46" bestFit="1" customWidth="1"/>
    <col min="2" max="2" width="2.140625" style="46" customWidth="1"/>
    <col min="3" max="3" width="2.28515625" style="46" bestFit="1" customWidth="1"/>
    <col min="4" max="8" width="2.140625" style="46" bestFit="1" customWidth="1"/>
    <col min="9" max="10" width="2.140625" style="46" customWidth="1"/>
    <col min="11" max="11" width="2.140625" style="46" bestFit="1" customWidth="1"/>
    <col min="12" max="12" width="11.7109375" style="1" customWidth="1"/>
    <col min="13" max="13" width="11.5703125" style="1" bestFit="1" customWidth="1"/>
    <col min="14" max="14" width="10.5703125" style="1" customWidth="1"/>
    <col min="15" max="15" width="15.42578125" style="1" customWidth="1"/>
    <col min="16" max="16" width="13.42578125" style="1" customWidth="1"/>
    <col min="17" max="17" width="15.85546875" style="1" customWidth="1"/>
    <col min="18" max="18" width="13.28515625" style="1" customWidth="1"/>
    <col min="19" max="19" width="18" style="1" customWidth="1"/>
    <col min="20" max="20" width="9.140625" style="1" hidden="1" customWidth="1"/>
    <col min="21" max="16384" width="9.140625" style="1"/>
  </cols>
  <sheetData>
    <row r="1" spans="1:20" ht="52.5" customHeight="1" x14ac:dyDescent="0.2">
      <c r="A1" s="115" t="str">
        <f>UPPER(CONCATENATE("Planning to create a strategic plan ",O4," for ",O3," in a period from ",M26," to ",M27,""))</f>
        <v xml:space="preserve">PLANNING TO CREATE A STRATEGIC PLAN  FOR  IN A PERIOD FROM  TO </v>
      </c>
      <c r="B1" s="115"/>
      <c r="C1" s="115"/>
      <c r="D1" s="115"/>
      <c r="E1" s="115"/>
      <c r="F1" s="115"/>
      <c r="G1" s="115"/>
      <c r="H1" s="115"/>
      <c r="I1" s="115"/>
      <c r="J1" s="115"/>
      <c r="K1" s="115"/>
      <c r="L1" s="115"/>
      <c r="M1" s="115"/>
      <c r="N1" s="115"/>
      <c r="O1" s="115"/>
      <c r="P1" s="115"/>
      <c r="Q1" s="115"/>
      <c r="R1" s="115"/>
      <c r="S1" s="115"/>
      <c r="T1" s="1" t="s">
        <v>141</v>
      </c>
    </row>
    <row r="2" spans="1:20" x14ac:dyDescent="0.2">
      <c r="T2" s="1" t="s">
        <v>142</v>
      </c>
    </row>
    <row r="3" spans="1:20" ht="15" x14ac:dyDescent="0.2">
      <c r="A3" s="149" t="s">
        <v>214</v>
      </c>
      <c r="B3" s="149"/>
      <c r="C3" s="149"/>
      <c r="D3" s="149"/>
      <c r="E3" s="149"/>
      <c r="F3" s="149"/>
      <c r="G3" s="149"/>
      <c r="H3" s="149"/>
      <c r="I3" s="149"/>
      <c r="J3" s="149"/>
      <c r="K3" s="149"/>
      <c r="L3" s="149"/>
      <c r="M3" s="149"/>
      <c r="N3" s="149"/>
      <c r="O3" s="150" t="str">
        <f>IF('2'!A3&lt;&gt;0,'2'!A3,"")</f>
        <v/>
      </c>
      <c r="P3" s="150"/>
      <c r="Q3" s="150"/>
      <c r="R3" s="150"/>
      <c r="S3" s="150"/>
      <c r="T3" s="1" t="s">
        <v>143</v>
      </c>
    </row>
    <row r="4" spans="1:20" ht="15" customHeight="1" x14ac:dyDescent="0.25">
      <c r="A4" s="151" t="s">
        <v>213</v>
      </c>
      <c r="B4" s="151"/>
      <c r="C4" s="151"/>
      <c r="D4" s="151"/>
      <c r="E4" s="151"/>
      <c r="F4" s="151"/>
      <c r="G4" s="151"/>
      <c r="H4" s="151"/>
      <c r="I4" s="151"/>
      <c r="J4" s="151"/>
      <c r="K4" s="151"/>
      <c r="L4" s="151"/>
      <c r="M4" s="151"/>
      <c r="N4" s="151"/>
      <c r="O4" s="152"/>
      <c r="P4" s="152"/>
      <c r="Q4" s="152"/>
      <c r="R4" s="152"/>
      <c r="S4" s="152"/>
      <c r="T4" s="1" t="s">
        <v>144</v>
      </c>
    </row>
    <row r="5" spans="1:20" x14ac:dyDescent="0.2">
      <c r="T5" s="1" t="s">
        <v>145</v>
      </c>
    </row>
    <row r="6" spans="1:20" ht="15" customHeight="1" x14ac:dyDescent="0.2">
      <c r="A6" s="149" t="s">
        <v>122</v>
      </c>
      <c r="B6" s="149"/>
      <c r="C6" s="149"/>
      <c r="D6" s="149"/>
      <c r="E6" s="149"/>
      <c r="F6" s="149"/>
      <c r="G6" s="149"/>
      <c r="H6" s="149"/>
      <c r="I6" s="149"/>
      <c r="J6" s="149"/>
      <c r="K6" s="149"/>
      <c r="L6" s="149"/>
      <c r="M6" s="149"/>
      <c r="N6" s="149"/>
      <c r="O6" s="152"/>
      <c r="P6" s="152"/>
      <c r="Q6" s="152"/>
      <c r="R6" s="152"/>
      <c r="S6" s="152"/>
      <c r="T6" s="1" t="s">
        <v>146</v>
      </c>
    </row>
    <row r="7" spans="1:20" x14ac:dyDescent="0.2">
      <c r="T7" s="1" t="s">
        <v>147</v>
      </c>
    </row>
    <row r="8" spans="1:20" x14ac:dyDescent="0.2">
      <c r="A8" s="113" t="s">
        <v>215</v>
      </c>
      <c r="B8" s="113"/>
      <c r="C8" s="113"/>
      <c r="D8" s="113"/>
      <c r="E8" s="113"/>
      <c r="F8" s="113"/>
      <c r="G8" s="113"/>
      <c r="H8" s="113"/>
      <c r="I8" s="113"/>
      <c r="J8" s="113"/>
      <c r="K8" s="113"/>
      <c r="L8" s="113"/>
      <c r="M8" s="113"/>
      <c r="N8" s="113"/>
      <c r="O8" s="113"/>
      <c r="P8" s="113"/>
      <c r="Q8" s="113"/>
      <c r="R8" s="113"/>
      <c r="S8" s="113"/>
      <c r="T8" s="1" t="s">
        <v>148</v>
      </c>
    </row>
    <row r="9" spans="1:20" ht="29.25" customHeight="1" x14ac:dyDescent="0.2">
      <c r="A9" s="112" t="s">
        <v>123</v>
      </c>
      <c r="B9" s="112"/>
      <c r="C9" s="112"/>
      <c r="D9" s="112"/>
      <c r="E9" s="112"/>
      <c r="F9" s="112"/>
      <c r="G9" s="112"/>
      <c r="H9" s="112"/>
      <c r="I9" s="112"/>
      <c r="J9" s="112"/>
      <c r="K9" s="112"/>
      <c r="L9" s="112"/>
      <c r="M9" s="112"/>
      <c r="N9" s="112"/>
      <c r="O9" s="112"/>
      <c r="P9" s="112"/>
      <c r="Q9" s="112"/>
      <c r="R9" s="112"/>
      <c r="S9" s="112"/>
      <c r="T9" s="1" t="s">
        <v>149</v>
      </c>
    </row>
    <row r="10" spans="1:20" x14ac:dyDescent="0.2">
      <c r="E10" s="106"/>
      <c r="F10" s="107"/>
      <c r="G10" s="107"/>
      <c r="H10" s="107"/>
      <c r="I10" s="107"/>
      <c r="J10" s="107"/>
      <c r="K10" s="107"/>
      <c r="L10" s="107"/>
      <c r="M10" s="107"/>
      <c r="N10" s="107"/>
      <c r="O10" s="107"/>
      <c r="P10" s="107"/>
      <c r="Q10" s="107"/>
      <c r="R10" s="107"/>
      <c r="S10" s="163"/>
    </row>
    <row r="11" spans="1:20" x14ac:dyDescent="0.2">
      <c r="E11" s="108"/>
      <c r="F11" s="109"/>
      <c r="G11" s="109"/>
      <c r="H11" s="109"/>
      <c r="I11" s="109"/>
      <c r="J11" s="109"/>
      <c r="K11" s="109"/>
      <c r="L11" s="109"/>
      <c r="M11" s="109"/>
      <c r="N11" s="109"/>
      <c r="O11" s="109"/>
      <c r="P11" s="109"/>
      <c r="Q11" s="109"/>
      <c r="R11" s="109"/>
      <c r="S11" s="164"/>
    </row>
    <row r="12" spans="1:20" x14ac:dyDescent="0.2">
      <c r="E12" s="108"/>
      <c r="F12" s="109"/>
      <c r="G12" s="109"/>
      <c r="H12" s="109"/>
      <c r="I12" s="109"/>
      <c r="J12" s="109"/>
      <c r="K12" s="109"/>
      <c r="L12" s="109"/>
      <c r="M12" s="109"/>
      <c r="N12" s="109"/>
      <c r="O12" s="109"/>
      <c r="P12" s="109"/>
      <c r="Q12" s="109"/>
      <c r="R12" s="109"/>
      <c r="S12" s="164"/>
    </row>
    <row r="13" spans="1:20" x14ac:dyDescent="0.2">
      <c r="E13" s="108"/>
      <c r="F13" s="109"/>
      <c r="G13" s="109"/>
      <c r="H13" s="109"/>
      <c r="I13" s="109"/>
      <c r="J13" s="109"/>
      <c r="K13" s="109"/>
      <c r="L13" s="109"/>
      <c r="M13" s="109"/>
      <c r="N13" s="109"/>
      <c r="O13" s="109"/>
      <c r="P13" s="109"/>
      <c r="Q13" s="109"/>
      <c r="R13" s="109"/>
      <c r="S13" s="164"/>
    </row>
    <row r="14" spans="1:20" x14ac:dyDescent="0.2">
      <c r="E14" s="110"/>
      <c r="F14" s="111"/>
      <c r="G14" s="111"/>
      <c r="H14" s="111"/>
      <c r="I14" s="111"/>
      <c r="J14" s="111"/>
      <c r="K14" s="111"/>
      <c r="L14" s="111"/>
      <c r="M14" s="111"/>
      <c r="N14" s="111"/>
      <c r="O14" s="111"/>
      <c r="P14" s="111"/>
      <c r="Q14" s="111"/>
      <c r="R14" s="111"/>
      <c r="S14" s="165"/>
    </row>
    <row r="15" spans="1:20" x14ac:dyDescent="0.2">
      <c r="L15" s="46"/>
      <c r="M15" s="46"/>
      <c r="N15" s="46"/>
      <c r="O15" s="46"/>
      <c r="P15" s="46"/>
      <c r="Q15" s="46"/>
      <c r="R15" s="46"/>
      <c r="S15" s="46"/>
    </row>
    <row r="16" spans="1:20" ht="35.25" customHeight="1" x14ac:dyDescent="0.2">
      <c r="A16" s="112" t="s">
        <v>471</v>
      </c>
      <c r="B16" s="112"/>
      <c r="C16" s="112"/>
      <c r="D16" s="112"/>
      <c r="E16" s="112"/>
      <c r="F16" s="112"/>
      <c r="G16" s="112"/>
      <c r="H16" s="112"/>
      <c r="I16" s="112"/>
      <c r="J16" s="112"/>
      <c r="K16" s="112"/>
      <c r="L16" s="112"/>
      <c r="M16" s="112"/>
      <c r="N16" s="112"/>
      <c r="O16" s="112"/>
      <c r="P16" s="112"/>
      <c r="Q16" s="112"/>
      <c r="R16" s="112"/>
      <c r="S16" s="112"/>
    </row>
    <row r="17" spans="1:19" ht="15" x14ac:dyDescent="0.25">
      <c r="A17" s="154"/>
      <c r="B17" s="155"/>
      <c r="C17" s="156"/>
      <c r="D17" s="46">
        <v>1</v>
      </c>
      <c r="E17" s="1" t="s">
        <v>124</v>
      </c>
      <c r="L17" s="46"/>
      <c r="M17" s="46"/>
      <c r="N17" s="46"/>
      <c r="O17" s="46"/>
      <c r="P17" s="46"/>
      <c r="Q17" s="46"/>
      <c r="R17" s="46"/>
      <c r="S17" s="46"/>
    </row>
    <row r="18" spans="1:19" ht="15" x14ac:dyDescent="0.25">
      <c r="A18" s="154"/>
      <c r="B18" s="155"/>
      <c r="C18" s="156"/>
      <c r="D18" s="46">
        <v>2</v>
      </c>
      <c r="E18" s="1" t="s">
        <v>125</v>
      </c>
      <c r="L18" s="46"/>
      <c r="M18" s="46"/>
      <c r="N18" s="46"/>
      <c r="O18" s="46"/>
      <c r="P18" s="46"/>
      <c r="Q18" s="46"/>
      <c r="R18" s="46"/>
      <c r="S18" s="46"/>
    </row>
    <row r="19" spans="1:19" ht="15" x14ac:dyDescent="0.25">
      <c r="A19" s="154"/>
      <c r="B19" s="155"/>
      <c r="C19" s="156"/>
      <c r="D19" s="46">
        <v>3</v>
      </c>
      <c r="E19" s="1" t="s">
        <v>126</v>
      </c>
      <c r="L19" s="46"/>
      <c r="M19" s="46"/>
      <c r="N19" s="46"/>
      <c r="O19" s="46"/>
      <c r="P19" s="46"/>
      <c r="Q19" s="46"/>
      <c r="R19" s="46"/>
      <c r="S19" s="46"/>
    </row>
    <row r="20" spans="1:19" ht="15" x14ac:dyDescent="0.25">
      <c r="A20" s="154"/>
      <c r="B20" s="155"/>
      <c r="C20" s="156"/>
      <c r="D20" s="46">
        <v>4</v>
      </c>
      <c r="E20" s="1" t="s">
        <v>127</v>
      </c>
      <c r="L20" s="46"/>
      <c r="M20" s="46"/>
      <c r="N20" s="46"/>
      <c r="O20" s="46"/>
      <c r="P20" s="46"/>
      <c r="Q20" s="46"/>
      <c r="R20" s="46"/>
      <c r="S20" s="46"/>
    </row>
    <row r="21" spans="1:19" ht="15" x14ac:dyDescent="0.25">
      <c r="A21" s="154"/>
      <c r="B21" s="155"/>
      <c r="C21" s="156"/>
      <c r="D21" s="46">
        <v>5</v>
      </c>
      <c r="E21" s="1" t="s">
        <v>128</v>
      </c>
    </row>
    <row r="22" spans="1:19" ht="15" x14ac:dyDescent="0.25">
      <c r="A22" s="154"/>
      <c r="B22" s="155"/>
      <c r="C22" s="156"/>
      <c r="D22" s="46">
        <v>6</v>
      </c>
      <c r="E22" s="1" t="s">
        <v>129</v>
      </c>
    </row>
    <row r="23" spans="1:19" ht="15" x14ac:dyDescent="0.25">
      <c r="A23" s="154"/>
      <c r="B23" s="155"/>
      <c r="C23" s="156"/>
      <c r="D23" s="46">
        <v>7</v>
      </c>
      <c r="E23" s="1" t="s">
        <v>130</v>
      </c>
    </row>
    <row r="24" spans="1:19" ht="15" x14ac:dyDescent="0.25">
      <c r="A24" s="154"/>
      <c r="B24" s="155"/>
      <c r="C24" s="156"/>
      <c r="D24" s="46">
        <v>8</v>
      </c>
      <c r="E24" s="1" t="s">
        <v>131</v>
      </c>
    </row>
    <row r="25" spans="1:19" ht="15" x14ac:dyDescent="0.2">
      <c r="A25" s="47"/>
      <c r="B25" s="47"/>
      <c r="C25" s="47"/>
      <c r="E25" s="1"/>
    </row>
    <row r="26" spans="1:19" ht="15" customHeight="1" x14ac:dyDescent="0.2">
      <c r="A26" s="112" t="s">
        <v>132</v>
      </c>
      <c r="B26" s="112"/>
      <c r="C26" s="112"/>
      <c r="D26" s="112"/>
      <c r="E26" s="112"/>
      <c r="F26" s="112"/>
      <c r="G26" s="112"/>
      <c r="H26" s="112"/>
      <c r="I26" s="112"/>
      <c r="J26" s="112"/>
      <c r="K26" s="112"/>
      <c r="L26" s="112"/>
      <c r="M26" s="157"/>
      <c r="N26" s="158"/>
      <c r="O26" s="158"/>
      <c r="P26" s="158"/>
      <c r="Q26" s="158"/>
      <c r="R26" s="158"/>
      <c r="S26" s="159"/>
    </row>
    <row r="27" spans="1:19" ht="15" customHeight="1" x14ac:dyDescent="0.2">
      <c r="A27" s="112" t="s">
        <v>133</v>
      </c>
      <c r="B27" s="112"/>
      <c r="C27" s="112"/>
      <c r="D27" s="112"/>
      <c r="E27" s="112"/>
      <c r="F27" s="112"/>
      <c r="G27" s="112"/>
      <c r="H27" s="112"/>
      <c r="I27" s="112"/>
      <c r="J27" s="112"/>
      <c r="K27" s="112"/>
      <c r="L27" s="112"/>
      <c r="M27" s="160" t="str">
        <f>IF(M26&lt;&gt;0,M26+3,"")</f>
        <v/>
      </c>
      <c r="N27" s="161"/>
      <c r="O27" s="161"/>
      <c r="P27" s="161"/>
      <c r="Q27" s="161"/>
      <c r="R27" s="161"/>
      <c r="S27" s="162"/>
    </row>
    <row r="28" spans="1:19" x14ac:dyDescent="0.2">
      <c r="E28" s="1"/>
    </row>
    <row r="29" spans="1:19" x14ac:dyDescent="0.2">
      <c r="A29" s="113" t="str">
        <f>UPPER("STRATEGIC PLANNING PARTICIPANTS")</f>
        <v>STRATEGIC PLANNING PARTICIPANTS</v>
      </c>
      <c r="B29" s="113"/>
      <c r="C29" s="113"/>
      <c r="D29" s="113"/>
      <c r="E29" s="113"/>
      <c r="F29" s="113"/>
      <c r="G29" s="113"/>
      <c r="H29" s="113"/>
      <c r="I29" s="113"/>
      <c r="J29" s="113"/>
      <c r="K29" s="113"/>
      <c r="L29" s="113"/>
      <c r="M29" s="113"/>
      <c r="N29" s="113"/>
      <c r="O29" s="113"/>
      <c r="P29" s="113"/>
      <c r="Q29" s="113"/>
      <c r="R29" s="113"/>
      <c r="S29" s="113"/>
    </row>
    <row r="30" spans="1:19" ht="45.75" customHeight="1" x14ac:dyDescent="0.2">
      <c r="A30" s="112" t="s">
        <v>472</v>
      </c>
      <c r="B30" s="112"/>
      <c r="C30" s="112"/>
      <c r="D30" s="112"/>
      <c r="E30" s="112"/>
      <c r="F30" s="112"/>
      <c r="G30" s="112"/>
      <c r="H30" s="112"/>
      <c r="I30" s="112"/>
      <c r="J30" s="112"/>
      <c r="K30" s="112"/>
      <c r="L30" s="112"/>
      <c r="M30" s="112"/>
      <c r="N30" s="112"/>
      <c r="O30" s="112"/>
      <c r="P30" s="112"/>
      <c r="Q30" s="112"/>
      <c r="R30" s="112"/>
      <c r="S30" s="112"/>
    </row>
    <row r="31" spans="1:19" x14ac:dyDescent="0.2">
      <c r="A31" s="48"/>
      <c r="B31" s="48"/>
      <c r="C31" s="48"/>
      <c r="D31" s="48"/>
      <c r="E31" s="48"/>
      <c r="F31" s="48"/>
      <c r="G31" s="48"/>
      <c r="H31" s="48"/>
      <c r="I31" s="48"/>
      <c r="J31" s="48"/>
      <c r="K31" s="48"/>
      <c r="L31" s="48"/>
      <c r="M31" s="48"/>
      <c r="N31" s="48"/>
      <c r="O31" s="48"/>
      <c r="P31" s="48"/>
      <c r="Q31" s="48"/>
      <c r="R31" s="48"/>
      <c r="S31" s="48"/>
    </row>
    <row r="32" spans="1:19" ht="15" x14ac:dyDescent="0.2">
      <c r="A32" s="169"/>
      <c r="B32" s="153" t="s">
        <v>134</v>
      </c>
      <c r="C32" s="153"/>
      <c r="D32" s="153"/>
      <c r="E32" s="153"/>
      <c r="F32" s="153"/>
      <c r="G32" s="153"/>
      <c r="H32" s="153"/>
      <c r="I32" s="153"/>
      <c r="J32" s="153" t="s">
        <v>15</v>
      </c>
      <c r="K32" s="153" t="s">
        <v>16</v>
      </c>
      <c r="L32" s="153" t="s">
        <v>135</v>
      </c>
      <c r="M32" s="153"/>
      <c r="N32" s="153"/>
      <c r="O32" s="153" t="s">
        <v>136</v>
      </c>
      <c r="P32" s="153"/>
      <c r="Q32" s="153" t="s">
        <v>137</v>
      </c>
      <c r="R32" s="153"/>
      <c r="S32" s="153"/>
    </row>
    <row r="33" spans="1:19" ht="15" x14ac:dyDescent="0.2">
      <c r="A33" s="169"/>
      <c r="B33" s="87">
        <v>1</v>
      </c>
      <c r="C33" s="87">
        <v>2</v>
      </c>
      <c r="D33" s="87">
        <v>3</v>
      </c>
      <c r="E33" s="87">
        <v>4</v>
      </c>
      <c r="F33" s="87">
        <v>5</v>
      </c>
      <c r="G33" s="87">
        <v>6</v>
      </c>
      <c r="H33" s="87">
        <v>7</v>
      </c>
      <c r="I33" s="87">
        <v>8</v>
      </c>
      <c r="J33" s="153"/>
      <c r="K33" s="153"/>
      <c r="L33" s="153"/>
      <c r="M33" s="153"/>
      <c r="N33" s="153"/>
      <c r="O33" s="153"/>
      <c r="P33" s="153"/>
      <c r="Q33" s="153"/>
      <c r="R33" s="153"/>
      <c r="S33" s="153"/>
    </row>
    <row r="34" spans="1:19" x14ac:dyDescent="0.2">
      <c r="A34" s="88">
        <v>1</v>
      </c>
      <c r="B34" s="89"/>
      <c r="C34" s="89"/>
      <c r="D34" s="89"/>
      <c r="E34" s="89"/>
      <c r="F34" s="89"/>
      <c r="G34" s="89"/>
      <c r="H34" s="89"/>
      <c r="I34" s="89"/>
      <c r="J34" s="90"/>
      <c r="K34" s="90"/>
      <c r="L34" s="114"/>
      <c r="M34" s="114"/>
      <c r="N34" s="114"/>
      <c r="O34" s="148"/>
      <c r="P34" s="148"/>
      <c r="Q34" s="114"/>
      <c r="R34" s="114"/>
      <c r="S34" s="114"/>
    </row>
    <row r="35" spans="1:19" x14ac:dyDescent="0.2">
      <c r="A35" s="88">
        <v>2</v>
      </c>
      <c r="B35" s="89"/>
      <c r="C35" s="89"/>
      <c r="D35" s="89"/>
      <c r="E35" s="89"/>
      <c r="F35" s="89"/>
      <c r="G35" s="89"/>
      <c r="H35" s="89"/>
      <c r="I35" s="89"/>
      <c r="J35" s="90"/>
      <c r="K35" s="90"/>
      <c r="L35" s="114"/>
      <c r="M35" s="114"/>
      <c r="N35" s="114"/>
      <c r="O35" s="148"/>
      <c r="P35" s="148"/>
      <c r="Q35" s="114"/>
      <c r="R35" s="114"/>
      <c r="S35" s="114"/>
    </row>
    <row r="36" spans="1:19" x14ac:dyDescent="0.2">
      <c r="A36" s="88">
        <v>3</v>
      </c>
      <c r="B36" s="89"/>
      <c r="C36" s="89"/>
      <c r="D36" s="89"/>
      <c r="E36" s="89"/>
      <c r="F36" s="89"/>
      <c r="G36" s="89"/>
      <c r="H36" s="89"/>
      <c r="I36" s="89"/>
      <c r="J36" s="90"/>
      <c r="K36" s="90"/>
      <c r="L36" s="114"/>
      <c r="M36" s="114"/>
      <c r="N36" s="114"/>
      <c r="O36" s="148"/>
      <c r="P36" s="148"/>
      <c r="Q36" s="114"/>
      <c r="R36" s="114"/>
      <c r="S36" s="114"/>
    </row>
    <row r="37" spans="1:19" x14ac:dyDescent="0.2">
      <c r="A37" s="88">
        <v>4</v>
      </c>
      <c r="B37" s="89"/>
      <c r="C37" s="89"/>
      <c r="D37" s="89"/>
      <c r="E37" s="89"/>
      <c r="F37" s="89"/>
      <c r="G37" s="89"/>
      <c r="H37" s="89"/>
      <c r="I37" s="89"/>
      <c r="J37" s="90"/>
      <c r="K37" s="90"/>
      <c r="L37" s="114"/>
      <c r="M37" s="114"/>
      <c r="N37" s="114"/>
      <c r="O37" s="148"/>
      <c r="P37" s="148"/>
      <c r="Q37" s="114"/>
      <c r="R37" s="114"/>
      <c r="S37" s="114"/>
    </row>
    <row r="38" spans="1:19" x14ac:dyDescent="0.2">
      <c r="A38" s="88">
        <v>5</v>
      </c>
      <c r="B38" s="89"/>
      <c r="C38" s="89"/>
      <c r="D38" s="89"/>
      <c r="E38" s="89"/>
      <c r="F38" s="89"/>
      <c r="G38" s="89"/>
      <c r="H38" s="89"/>
      <c r="I38" s="89"/>
      <c r="J38" s="90"/>
      <c r="K38" s="90"/>
      <c r="L38" s="114"/>
      <c r="M38" s="114"/>
      <c r="N38" s="114"/>
      <c r="O38" s="148"/>
      <c r="P38" s="148"/>
      <c r="Q38" s="114"/>
      <c r="R38" s="114"/>
      <c r="S38" s="114"/>
    </row>
    <row r="39" spans="1:19" x14ac:dyDescent="0.2">
      <c r="A39" s="88">
        <v>6</v>
      </c>
      <c r="B39" s="89"/>
      <c r="C39" s="89"/>
      <c r="D39" s="89"/>
      <c r="E39" s="89"/>
      <c r="F39" s="89"/>
      <c r="G39" s="89"/>
      <c r="H39" s="89"/>
      <c r="I39" s="89"/>
      <c r="J39" s="90"/>
      <c r="K39" s="90"/>
      <c r="L39" s="114"/>
      <c r="M39" s="114"/>
      <c r="N39" s="114"/>
      <c r="O39" s="148"/>
      <c r="P39" s="148"/>
      <c r="Q39" s="114"/>
      <c r="R39" s="114"/>
      <c r="S39" s="114"/>
    </row>
    <row r="40" spans="1:19" x14ac:dyDescent="0.2">
      <c r="A40" s="88">
        <v>7</v>
      </c>
      <c r="B40" s="89"/>
      <c r="C40" s="89"/>
      <c r="D40" s="89"/>
      <c r="E40" s="89"/>
      <c r="F40" s="89"/>
      <c r="G40" s="89"/>
      <c r="H40" s="89"/>
      <c r="I40" s="89"/>
      <c r="J40" s="90"/>
      <c r="K40" s="90"/>
      <c r="L40" s="114"/>
      <c r="M40" s="114"/>
      <c r="N40" s="114"/>
      <c r="O40" s="148"/>
      <c r="P40" s="148"/>
      <c r="Q40" s="114"/>
      <c r="R40" s="114"/>
      <c r="S40" s="114"/>
    </row>
    <row r="41" spans="1:19" x14ac:dyDescent="0.2">
      <c r="A41" s="88">
        <v>8</v>
      </c>
      <c r="B41" s="89"/>
      <c r="C41" s="89"/>
      <c r="D41" s="89"/>
      <c r="E41" s="89"/>
      <c r="F41" s="89"/>
      <c r="G41" s="89"/>
      <c r="H41" s="89"/>
      <c r="I41" s="89"/>
      <c r="J41" s="90"/>
      <c r="K41" s="90"/>
      <c r="L41" s="114"/>
      <c r="M41" s="114"/>
      <c r="N41" s="114"/>
      <c r="O41" s="148"/>
      <c r="P41" s="148"/>
      <c r="Q41" s="114"/>
      <c r="R41" s="114"/>
      <c r="S41" s="114"/>
    </row>
    <row r="42" spans="1:19" x14ac:dyDescent="0.2">
      <c r="A42" s="88">
        <v>9</v>
      </c>
      <c r="B42" s="89"/>
      <c r="C42" s="89"/>
      <c r="D42" s="89"/>
      <c r="E42" s="89"/>
      <c r="F42" s="89"/>
      <c r="G42" s="89"/>
      <c r="H42" s="89"/>
      <c r="I42" s="89"/>
      <c r="J42" s="90"/>
      <c r="K42" s="90"/>
      <c r="L42" s="114"/>
      <c r="M42" s="114"/>
      <c r="N42" s="114"/>
      <c r="O42" s="148"/>
      <c r="P42" s="148"/>
      <c r="Q42" s="114"/>
      <c r="R42" s="114"/>
      <c r="S42" s="114"/>
    </row>
    <row r="43" spans="1:19" x14ac:dyDescent="0.2">
      <c r="A43" s="88">
        <v>10</v>
      </c>
      <c r="B43" s="89"/>
      <c r="C43" s="89"/>
      <c r="D43" s="89"/>
      <c r="E43" s="89"/>
      <c r="F43" s="89"/>
      <c r="G43" s="89"/>
      <c r="H43" s="89"/>
      <c r="I43" s="89"/>
      <c r="J43" s="90"/>
      <c r="K43" s="90"/>
      <c r="L43" s="114"/>
      <c r="M43" s="114"/>
      <c r="N43" s="114"/>
      <c r="O43" s="148"/>
      <c r="P43" s="148"/>
      <c r="Q43" s="114"/>
      <c r="R43" s="114"/>
      <c r="S43" s="114"/>
    </row>
    <row r="44" spans="1:19" x14ac:dyDescent="0.2">
      <c r="A44" s="88">
        <v>11</v>
      </c>
      <c r="B44" s="89"/>
      <c r="C44" s="89"/>
      <c r="D44" s="89"/>
      <c r="E44" s="89"/>
      <c r="F44" s="89"/>
      <c r="G44" s="89"/>
      <c r="H44" s="89"/>
      <c r="I44" s="89"/>
      <c r="J44" s="90"/>
      <c r="K44" s="90"/>
      <c r="L44" s="114"/>
      <c r="M44" s="114"/>
      <c r="N44" s="114"/>
      <c r="O44" s="148"/>
      <c r="P44" s="148"/>
      <c r="Q44" s="114"/>
      <c r="R44" s="114"/>
      <c r="S44" s="114"/>
    </row>
    <row r="45" spans="1:19" x14ac:dyDescent="0.2">
      <c r="A45" s="88">
        <v>12</v>
      </c>
      <c r="B45" s="89"/>
      <c r="C45" s="89"/>
      <c r="D45" s="89"/>
      <c r="E45" s="89"/>
      <c r="F45" s="89"/>
      <c r="G45" s="89"/>
      <c r="H45" s="89"/>
      <c r="I45" s="89"/>
      <c r="J45" s="90"/>
      <c r="K45" s="90"/>
      <c r="L45" s="114"/>
      <c r="M45" s="114"/>
      <c r="N45" s="114"/>
      <c r="O45" s="148"/>
      <c r="P45" s="148"/>
      <c r="Q45" s="114"/>
      <c r="R45" s="114"/>
      <c r="S45" s="114"/>
    </row>
    <row r="46" spans="1:19" x14ac:dyDescent="0.2">
      <c r="A46" s="88">
        <v>13</v>
      </c>
      <c r="B46" s="89"/>
      <c r="C46" s="89"/>
      <c r="D46" s="89"/>
      <c r="E46" s="89"/>
      <c r="F46" s="89"/>
      <c r="G46" s="89"/>
      <c r="H46" s="89"/>
      <c r="I46" s="89"/>
      <c r="J46" s="90"/>
      <c r="K46" s="90"/>
      <c r="L46" s="114"/>
      <c r="M46" s="114"/>
      <c r="N46" s="114"/>
      <c r="O46" s="148"/>
      <c r="P46" s="148"/>
      <c r="Q46" s="114"/>
      <c r="R46" s="114"/>
      <c r="S46" s="114"/>
    </row>
    <row r="47" spans="1:19" x14ac:dyDescent="0.2">
      <c r="A47" s="88">
        <v>14</v>
      </c>
      <c r="B47" s="89"/>
      <c r="C47" s="89"/>
      <c r="D47" s="89"/>
      <c r="E47" s="89"/>
      <c r="F47" s="89"/>
      <c r="G47" s="89"/>
      <c r="H47" s="89"/>
      <c r="I47" s="89"/>
      <c r="J47" s="90"/>
      <c r="K47" s="90"/>
      <c r="L47" s="114"/>
      <c r="M47" s="114"/>
      <c r="N47" s="114"/>
      <c r="O47" s="148"/>
      <c r="P47" s="148"/>
      <c r="Q47" s="114"/>
      <c r="R47" s="114"/>
      <c r="S47" s="114"/>
    </row>
    <row r="48" spans="1:19" x14ac:dyDescent="0.2">
      <c r="A48" s="88">
        <v>15</v>
      </c>
      <c r="B48" s="89"/>
      <c r="C48" s="89"/>
      <c r="D48" s="89"/>
      <c r="E48" s="89"/>
      <c r="F48" s="89"/>
      <c r="G48" s="89"/>
      <c r="H48" s="89"/>
      <c r="I48" s="89"/>
      <c r="J48" s="90"/>
      <c r="K48" s="90"/>
      <c r="L48" s="114"/>
      <c r="M48" s="114"/>
      <c r="N48" s="114"/>
      <c r="O48" s="148"/>
      <c r="P48" s="148"/>
      <c r="Q48" s="114"/>
      <c r="R48" s="114"/>
      <c r="S48" s="114"/>
    </row>
    <row r="50" spans="1:19" x14ac:dyDescent="0.2">
      <c r="A50" s="113" t="str">
        <f>UPPER("METHODS AND APPROACHES IN CREATING AND COMMUNICATING STRATEGY AND STRATEGIC MANAGEMENT")</f>
        <v>METHODS AND APPROACHES IN CREATING AND COMMUNICATING STRATEGY AND STRATEGIC MANAGEMENT</v>
      </c>
      <c r="B50" s="113"/>
      <c r="C50" s="113"/>
      <c r="D50" s="113"/>
      <c r="E50" s="113"/>
      <c r="F50" s="113"/>
      <c r="G50" s="113"/>
      <c r="H50" s="113"/>
      <c r="I50" s="113"/>
      <c r="J50" s="113"/>
      <c r="K50" s="113"/>
      <c r="L50" s="113"/>
      <c r="M50" s="113"/>
      <c r="N50" s="113"/>
      <c r="O50" s="113"/>
      <c r="P50" s="113"/>
      <c r="Q50" s="113"/>
      <c r="R50" s="113"/>
      <c r="S50" s="113"/>
    </row>
    <row r="51" spans="1:19" ht="15" customHeight="1" x14ac:dyDescent="0.2">
      <c r="A51" s="112" t="s">
        <v>138</v>
      </c>
      <c r="B51" s="112"/>
      <c r="C51" s="112"/>
      <c r="D51" s="112"/>
      <c r="E51" s="112"/>
      <c r="F51" s="112"/>
      <c r="G51" s="112"/>
      <c r="H51" s="112"/>
      <c r="I51" s="112"/>
      <c r="J51" s="112"/>
      <c r="K51" s="112"/>
      <c r="L51" s="112"/>
      <c r="M51" s="112"/>
      <c r="N51" s="112"/>
      <c r="O51" s="112"/>
      <c r="P51" s="112"/>
      <c r="Q51" s="112"/>
      <c r="R51" s="112"/>
      <c r="S51" s="112"/>
    </row>
    <row r="52" spans="1:19" ht="29.25" customHeight="1" x14ac:dyDescent="0.2">
      <c r="A52" s="168" t="str">
        <f>IF(A17="x",A17,"")</f>
        <v/>
      </c>
      <c r="B52" s="168"/>
      <c r="C52" s="168"/>
      <c r="D52" s="166" t="s">
        <v>124</v>
      </c>
      <c r="E52" s="166"/>
      <c r="F52" s="166"/>
      <c r="G52" s="166"/>
      <c r="H52" s="166"/>
      <c r="I52" s="166"/>
      <c r="J52" s="166"/>
      <c r="K52" s="166"/>
      <c r="L52" s="166"/>
      <c r="M52" s="167"/>
      <c r="N52" s="138"/>
      <c r="O52" s="139"/>
      <c r="P52" s="139"/>
      <c r="Q52" s="139"/>
      <c r="R52" s="139"/>
      <c r="S52" s="140"/>
    </row>
    <row r="53" spans="1:19" ht="29.25" customHeight="1" x14ac:dyDescent="0.2">
      <c r="A53" s="168" t="str">
        <f>IF(OR(A19="x",A18="x",A20="x",A21="x"),"x","")</f>
        <v/>
      </c>
      <c r="B53" s="168"/>
      <c r="C53" s="168"/>
      <c r="D53" s="166" t="s">
        <v>139</v>
      </c>
      <c r="E53" s="166"/>
      <c r="F53" s="166"/>
      <c r="G53" s="166"/>
      <c r="H53" s="166"/>
      <c r="I53" s="166"/>
      <c r="J53" s="166"/>
      <c r="K53" s="166"/>
      <c r="L53" s="166"/>
      <c r="M53" s="167"/>
      <c r="N53" s="138"/>
      <c r="O53" s="139"/>
      <c r="P53" s="139"/>
      <c r="Q53" s="139"/>
      <c r="R53" s="139"/>
      <c r="S53" s="140"/>
    </row>
    <row r="54" spans="1:19" ht="29.25" customHeight="1" x14ac:dyDescent="0.2">
      <c r="A54" s="168" t="str">
        <f>IF(A22="X","x","")</f>
        <v/>
      </c>
      <c r="B54" s="168"/>
      <c r="C54" s="168"/>
      <c r="D54" s="166" t="s">
        <v>129</v>
      </c>
      <c r="E54" s="166"/>
      <c r="F54" s="166"/>
      <c r="G54" s="166"/>
      <c r="H54" s="166"/>
      <c r="I54" s="166"/>
      <c r="J54" s="166"/>
      <c r="K54" s="166"/>
      <c r="L54" s="166"/>
      <c r="M54" s="167"/>
      <c r="N54" s="138"/>
      <c r="O54" s="139"/>
      <c r="P54" s="139"/>
      <c r="Q54" s="139"/>
      <c r="R54" s="139"/>
      <c r="S54" s="140"/>
    </row>
    <row r="55" spans="1:19" ht="29.25" customHeight="1" x14ac:dyDescent="0.2">
      <c r="A55" s="168" t="str">
        <f>IF(A23="X","x","")</f>
        <v/>
      </c>
      <c r="B55" s="168"/>
      <c r="C55" s="168"/>
      <c r="D55" s="166" t="s">
        <v>130</v>
      </c>
      <c r="E55" s="166"/>
      <c r="F55" s="166"/>
      <c r="G55" s="166"/>
      <c r="H55" s="166"/>
      <c r="I55" s="166"/>
      <c r="J55" s="166"/>
      <c r="K55" s="166"/>
      <c r="L55" s="166"/>
      <c r="M55" s="167"/>
      <c r="N55" s="138"/>
      <c r="O55" s="139"/>
      <c r="P55" s="139"/>
      <c r="Q55" s="139"/>
      <c r="R55" s="139"/>
      <c r="S55" s="140"/>
    </row>
    <row r="56" spans="1:19" ht="29.25" customHeight="1" x14ac:dyDescent="0.2">
      <c r="A56" s="168" t="str">
        <f>IF(A24="X","x","")</f>
        <v/>
      </c>
      <c r="B56" s="168"/>
      <c r="C56" s="168"/>
      <c r="D56" s="166" t="s">
        <v>131</v>
      </c>
      <c r="E56" s="166"/>
      <c r="F56" s="166"/>
      <c r="G56" s="166"/>
      <c r="H56" s="166"/>
      <c r="I56" s="166"/>
      <c r="J56" s="166"/>
      <c r="K56" s="166"/>
      <c r="L56" s="166"/>
      <c r="M56" s="167"/>
      <c r="N56" s="138"/>
      <c r="O56" s="139"/>
      <c r="P56" s="139"/>
      <c r="Q56" s="139"/>
      <c r="R56" s="139"/>
      <c r="S56" s="140"/>
    </row>
    <row r="58" spans="1:19" ht="30" customHeight="1" x14ac:dyDescent="0.2">
      <c r="A58" s="112" t="s">
        <v>140</v>
      </c>
      <c r="B58" s="112"/>
      <c r="C58" s="112"/>
      <c r="D58" s="112"/>
      <c r="E58" s="112"/>
      <c r="F58" s="112"/>
      <c r="G58" s="112"/>
      <c r="H58" s="112"/>
      <c r="I58" s="112"/>
      <c r="J58" s="112"/>
      <c r="K58" s="112"/>
      <c r="L58" s="112"/>
      <c r="M58" s="112"/>
      <c r="N58" s="112"/>
      <c r="O58" s="112"/>
      <c r="P58" s="112"/>
      <c r="Q58" s="112"/>
      <c r="R58" s="112"/>
      <c r="S58" s="112"/>
    </row>
    <row r="59" spans="1:19" x14ac:dyDescent="0.2">
      <c r="E59" s="106"/>
      <c r="F59" s="107"/>
      <c r="G59" s="107"/>
      <c r="H59" s="107"/>
      <c r="I59" s="107"/>
      <c r="J59" s="107"/>
      <c r="K59" s="107"/>
      <c r="L59" s="107"/>
      <c r="M59" s="107"/>
      <c r="N59" s="107"/>
      <c r="O59" s="107"/>
      <c r="P59" s="107"/>
      <c r="Q59" s="107"/>
      <c r="R59" s="107"/>
      <c r="S59" s="163"/>
    </row>
    <row r="60" spans="1:19" x14ac:dyDescent="0.2">
      <c r="E60" s="108"/>
      <c r="F60" s="109"/>
      <c r="G60" s="109"/>
      <c r="H60" s="109"/>
      <c r="I60" s="109"/>
      <c r="J60" s="109"/>
      <c r="K60" s="109"/>
      <c r="L60" s="109"/>
      <c r="M60" s="109"/>
      <c r="N60" s="109"/>
      <c r="O60" s="109"/>
      <c r="P60" s="109"/>
      <c r="Q60" s="109"/>
      <c r="R60" s="109"/>
      <c r="S60" s="164"/>
    </row>
    <row r="61" spans="1:19" x14ac:dyDescent="0.2">
      <c r="E61" s="108"/>
      <c r="F61" s="109"/>
      <c r="G61" s="109"/>
      <c r="H61" s="109"/>
      <c r="I61" s="109"/>
      <c r="J61" s="109"/>
      <c r="K61" s="109"/>
      <c r="L61" s="109"/>
      <c r="M61" s="109"/>
      <c r="N61" s="109"/>
      <c r="O61" s="109"/>
      <c r="P61" s="109"/>
      <c r="Q61" s="109"/>
      <c r="R61" s="109"/>
      <c r="S61" s="164"/>
    </row>
    <row r="62" spans="1:19" x14ac:dyDescent="0.2">
      <c r="E62" s="108"/>
      <c r="F62" s="109"/>
      <c r="G62" s="109"/>
      <c r="H62" s="109"/>
      <c r="I62" s="109"/>
      <c r="J62" s="109"/>
      <c r="K62" s="109"/>
      <c r="L62" s="109"/>
      <c r="M62" s="109"/>
      <c r="N62" s="109"/>
      <c r="O62" s="109"/>
      <c r="P62" s="109"/>
      <c r="Q62" s="109"/>
      <c r="R62" s="109"/>
      <c r="S62" s="164"/>
    </row>
    <row r="63" spans="1:19" x14ac:dyDescent="0.2">
      <c r="E63" s="110"/>
      <c r="F63" s="111"/>
      <c r="G63" s="111"/>
      <c r="H63" s="111"/>
      <c r="I63" s="111"/>
      <c r="J63" s="111"/>
      <c r="K63" s="111"/>
      <c r="L63" s="111"/>
      <c r="M63" s="111"/>
      <c r="N63" s="111"/>
      <c r="O63" s="111"/>
      <c r="P63" s="111"/>
      <c r="Q63" s="111"/>
      <c r="R63" s="111"/>
      <c r="S63" s="165"/>
    </row>
  </sheetData>
  <dataConsolidate/>
  <mergeCells count="96">
    <mergeCell ref="A6:N6"/>
    <mergeCell ref="O6:S6"/>
    <mergeCell ref="D54:M54"/>
    <mergeCell ref="A54:C54"/>
    <mergeCell ref="N52:S52"/>
    <mergeCell ref="N53:S53"/>
    <mergeCell ref="N54:S54"/>
    <mergeCell ref="A50:S50"/>
    <mergeCell ref="A51:S51"/>
    <mergeCell ref="A52:C52"/>
    <mergeCell ref="A53:C53"/>
    <mergeCell ref="D52:M52"/>
    <mergeCell ref="D53:M53"/>
    <mergeCell ref="A24:C24"/>
    <mergeCell ref="B32:I32"/>
    <mergeCell ref="A32:A33"/>
    <mergeCell ref="D55:M55"/>
    <mergeCell ref="D56:M56"/>
    <mergeCell ref="A58:S58"/>
    <mergeCell ref="E59:S63"/>
    <mergeCell ref="A56:C56"/>
    <mergeCell ref="A55:C55"/>
    <mergeCell ref="N55:S55"/>
    <mergeCell ref="N56:S56"/>
    <mergeCell ref="J32:J33"/>
    <mergeCell ref="K32:K33"/>
    <mergeCell ref="L32:N33"/>
    <mergeCell ref="A30:S30"/>
    <mergeCell ref="A26:L26"/>
    <mergeCell ref="A27:L27"/>
    <mergeCell ref="A23:C23"/>
    <mergeCell ref="A29:S29"/>
    <mergeCell ref="M26:S26"/>
    <mergeCell ref="M27:S27"/>
    <mergeCell ref="A9:S9"/>
    <mergeCell ref="E10:S14"/>
    <mergeCell ref="A16:S16"/>
    <mergeCell ref="A17:C17"/>
    <mergeCell ref="A18:C18"/>
    <mergeCell ref="A19:C19"/>
    <mergeCell ref="A20:C20"/>
    <mergeCell ref="A21:C21"/>
    <mergeCell ref="A22:C22"/>
    <mergeCell ref="A8:S8"/>
    <mergeCell ref="Q46:S46"/>
    <mergeCell ref="L47:N47"/>
    <mergeCell ref="Q47:S47"/>
    <mergeCell ref="L48:N48"/>
    <mergeCell ref="Q48:S48"/>
    <mergeCell ref="O32:P33"/>
    <mergeCell ref="Q32:S33"/>
    <mergeCell ref="Q42:S42"/>
    <mergeCell ref="L43:N43"/>
    <mergeCell ref="Q43:S43"/>
    <mergeCell ref="O36:P36"/>
    <mergeCell ref="Q36:S36"/>
    <mergeCell ref="L37:N37"/>
    <mergeCell ref="O37:P37"/>
    <mergeCell ref="Q37:S37"/>
    <mergeCell ref="L34:N34"/>
    <mergeCell ref="O34:P34"/>
    <mergeCell ref="Q34:S34"/>
    <mergeCell ref="L35:N35"/>
    <mergeCell ref="O35:P35"/>
    <mergeCell ref="Q35:S35"/>
    <mergeCell ref="L41:N41"/>
    <mergeCell ref="Q41:S41"/>
    <mergeCell ref="L42:N42"/>
    <mergeCell ref="L38:N38"/>
    <mergeCell ref="O38:P38"/>
    <mergeCell ref="Q38:S38"/>
    <mergeCell ref="O47:P47"/>
    <mergeCell ref="O48:P48"/>
    <mergeCell ref="O40:P40"/>
    <mergeCell ref="O41:P41"/>
    <mergeCell ref="O42:P42"/>
    <mergeCell ref="O43:P43"/>
    <mergeCell ref="O44:P44"/>
    <mergeCell ref="O45:P45"/>
    <mergeCell ref="O46:P46"/>
    <mergeCell ref="L46:N46"/>
    <mergeCell ref="O39:P39"/>
    <mergeCell ref="L36:N36"/>
    <mergeCell ref="A1:S1"/>
    <mergeCell ref="A3:N3"/>
    <mergeCell ref="O3:S3"/>
    <mergeCell ref="A4:N4"/>
    <mergeCell ref="O4:S4"/>
    <mergeCell ref="L44:N44"/>
    <mergeCell ref="Q44:S44"/>
    <mergeCell ref="L45:N45"/>
    <mergeCell ref="Q45:S45"/>
    <mergeCell ref="L39:N39"/>
    <mergeCell ref="Q39:S39"/>
    <mergeCell ref="L40:N40"/>
    <mergeCell ref="Q40:S40"/>
  </mergeCells>
  <dataValidations count="4">
    <dataValidation type="list" allowBlank="1" showInputMessage="1" showErrorMessage="1" promptTitle="Select the area" prompt="Select the strategy area to which the strategic plan applies. It is recommended that this is the area that achieved the worst value when measuring the digital maturity of the higher education institution." sqref="O4:S4" xr:uid="{00000000-0002-0000-0200-000000000000}">
      <formula1>$T$1:$T$9</formula1>
    </dataValidation>
    <dataValidation allowBlank="1" showInputMessage="1" showErrorMessage="1" promptTitle="The name of the HEI" prompt="It will be automatically visible after inserted in the right place in the preivous sheet." sqref="O3:S3" xr:uid="{00000000-0002-0000-0200-000001000000}"/>
    <dataValidation type="whole" allowBlank="1" showInputMessage="1" showErrorMessage="1" prompt="Insert the year, for example 2027." sqref="M26:S26" xr:uid="{F4EC9A97-D05E-4BAE-9379-A7040CB5DC96}">
      <formula1>2026</formula1>
      <formula2>2036</formula2>
    </dataValidation>
    <dataValidation allowBlank="1" showInputMessage="1" showErrorMessage="1" promptTitle="Authors" prompt="Insert the names of the autors that are creating the plan for strategic planning." sqref="O6:S6" xr:uid="{123D50EA-1932-4470-B736-9C19AF789482}"/>
  </dataValidations>
  <pageMargins left="0.51181102362204722" right="0.51181102362204722" top="0.35433070866141736" bottom="0.35433070866141736" header="0.31496062992125984" footer="0.31496062992125984"/>
  <pageSetup paperSize="9" orientation="landscape"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140"/>
  <sheetViews>
    <sheetView zoomScaleNormal="100" workbookViewId="0">
      <selection activeCell="A2" sqref="A2"/>
    </sheetView>
  </sheetViews>
  <sheetFormatPr defaultColWidth="10.85546875" defaultRowHeight="14.25" x14ac:dyDescent="0.2"/>
  <cols>
    <col min="1" max="1" width="16" style="1" customWidth="1"/>
    <col min="2" max="2" width="10.85546875" style="1"/>
    <col min="3" max="3" width="11.140625" style="1" customWidth="1"/>
    <col min="4" max="4" width="17.28515625" style="1" customWidth="1"/>
    <col min="5" max="5" width="23.7109375" style="1" customWidth="1"/>
    <col min="6" max="6" width="17.5703125" style="1" customWidth="1"/>
    <col min="7" max="11" width="8.140625" style="1" customWidth="1"/>
    <col min="12" max="12" width="10.85546875" style="1" hidden="1" customWidth="1"/>
    <col min="13" max="16384" width="10.85546875" style="1"/>
  </cols>
  <sheetData>
    <row r="1" spans="1:12" ht="62.25" customHeight="1" x14ac:dyDescent="0.2">
      <c r="A1" s="179" t="str">
        <f>UPPER(CONCATENATE("THREE-YEAR STRATEGIC PLAN OF ",E4," for ",E3," in the period from ",'4'!C97," to ",'4'!C98,""))</f>
        <v xml:space="preserve">THREE-YEAR STRATEGIC PLAN OF  FOR  IN THE PERIOD FROM  TO </v>
      </c>
      <c r="B1" s="179"/>
      <c r="C1" s="179"/>
      <c r="D1" s="179"/>
      <c r="E1" s="179"/>
      <c r="F1" s="179"/>
      <c r="G1" s="179"/>
      <c r="H1" s="179"/>
      <c r="I1" s="179"/>
      <c r="J1" s="179"/>
      <c r="K1" s="179"/>
      <c r="L1" s="1" t="s">
        <v>0</v>
      </c>
    </row>
    <row r="2" spans="1:12" x14ac:dyDescent="0.2">
      <c r="L2" s="1" t="s">
        <v>1</v>
      </c>
    </row>
    <row r="3" spans="1:12" ht="15" x14ac:dyDescent="0.2">
      <c r="A3" s="149" t="s">
        <v>150</v>
      </c>
      <c r="B3" s="149"/>
      <c r="C3" s="149"/>
      <c r="D3" s="149"/>
      <c r="E3" s="150" t="str">
        <f>IF('3'!O3&lt;&gt;0,'3'!O3,"")</f>
        <v/>
      </c>
      <c r="F3" s="150"/>
      <c r="G3" s="150"/>
      <c r="H3" s="150"/>
      <c r="I3" s="150"/>
      <c r="J3" s="150"/>
      <c r="K3" s="150"/>
      <c r="L3" s="1" t="s">
        <v>2</v>
      </c>
    </row>
    <row r="4" spans="1:12" ht="15" x14ac:dyDescent="0.25">
      <c r="A4" s="180" t="s">
        <v>473</v>
      </c>
      <c r="B4" s="180"/>
      <c r="C4" s="180"/>
      <c r="D4" s="180"/>
      <c r="E4" s="150" t="str">
        <f>IF('3'!O4&lt;&gt;0,'3'!O4,"")</f>
        <v/>
      </c>
      <c r="F4" s="150"/>
      <c r="G4" s="150"/>
      <c r="H4" s="150"/>
      <c r="I4" s="150"/>
      <c r="J4" s="150"/>
      <c r="K4" s="150"/>
      <c r="L4" s="1" t="s">
        <v>3</v>
      </c>
    </row>
    <row r="5" spans="1:12" x14ac:dyDescent="0.2">
      <c r="L5" s="1" t="s">
        <v>4</v>
      </c>
    </row>
    <row r="6" spans="1:12" ht="15" customHeight="1" x14ac:dyDescent="0.2">
      <c r="A6" s="149" t="s">
        <v>151</v>
      </c>
      <c r="B6" s="149"/>
      <c r="C6" s="149"/>
      <c r="D6" s="149"/>
      <c r="E6" s="150" t="str">
        <f>IF('3'!O6&lt;&gt;0,'3'!O6,"")</f>
        <v/>
      </c>
      <c r="F6" s="150"/>
      <c r="G6" s="150"/>
      <c r="H6" s="150"/>
      <c r="I6" s="150"/>
      <c r="J6" s="150"/>
      <c r="K6" s="150"/>
      <c r="L6" s="1" t="s">
        <v>5</v>
      </c>
    </row>
    <row r="7" spans="1:12" x14ac:dyDescent="0.2">
      <c r="L7" s="1" t="s">
        <v>6</v>
      </c>
    </row>
    <row r="8" spans="1:12" x14ac:dyDescent="0.2">
      <c r="A8" s="113" t="s">
        <v>152</v>
      </c>
      <c r="B8" s="113"/>
      <c r="C8" s="113"/>
      <c r="D8" s="113"/>
      <c r="E8" s="113"/>
      <c r="F8" s="113"/>
      <c r="G8" s="113"/>
      <c r="H8" s="113"/>
      <c r="I8" s="113"/>
      <c r="J8" s="113"/>
      <c r="K8" s="113"/>
      <c r="L8" s="1" t="s">
        <v>7</v>
      </c>
    </row>
    <row r="9" spans="1:12" ht="15" x14ac:dyDescent="0.2">
      <c r="A9" s="190" t="str">
        <f>CONCATENATE("Does ",E3,"have experience in creating strategic plans? Select the appropriate answer in the first column.")</f>
        <v>Does have experience in creating strategic plans? Select the appropriate answer in the first column.</v>
      </c>
      <c r="B9" s="190"/>
      <c r="C9" s="190"/>
      <c r="D9" s="190"/>
      <c r="E9" s="190"/>
      <c r="F9" s="190"/>
      <c r="G9" s="190"/>
      <c r="H9" s="190"/>
      <c r="I9" s="190"/>
      <c r="J9" s="190"/>
      <c r="K9" s="190"/>
      <c r="L9" s="1" t="s">
        <v>9</v>
      </c>
    </row>
    <row r="10" spans="1:12" ht="15" x14ac:dyDescent="0.2">
      <c r="A10" s="47"/>
      <c r="B10" s="49" t="s">
        <v>153</v>
      </c>
      <c r="C10" s="50"/>
      <c r="D10" s="50"/>
      <c r="E10" s="50"/>
      <c r="F10" s="50"/>
      <c r="G10" s="50"/>
      <c r="H10" s="50"/>
      <c r="I10" s="50"/>
      <c r="J10" s="50"/>
      <c r="K10" s="50"/>
      <c r="L10" s="1" t="s">
        <v>10</v>
      </c>
    </row>
    <row r="11" spans="1:12" ht="15" x14ac:dyDescent="0.2">
      <c r="A11" s="47"/>
      <c r="B11" s="49" t="s">
        <v>474</v>
      </c>
      <c r="C11" s="50"/>
      <c r="D11" s="50"/>
      <c r="E11" s="50"/>
      <c r="F11" s="50"/>
      <c r="G11" s="50"/>
      <c r="H11" s="50"/>
      <c r="I11" s="50"/>
      <c r="J11" s="50"/>
      <c r="K11" s="50"/>
      <c r="L11" s="1" t="s">
        <v>11</v>
      </c>
    </row>
    <row r="12" spans="1:12" ht="15" x14ac:dyDescent="0.2">
      <c r="A12" s="47"/>
      <c r="B12" s="49" t="s">
        <v>475</v>
      </c>
      <c r="C12" s="50"/>
      <c r="D12" s="50"/>
      <c r="E12" s="50"/>
      <c r="F12" s="50"/>
      <c r="G12" s="50"/>
      <c r="H12" s="50"/>
      <c r="I12" s="50"/>
      <c r="J12" s="50"/>
      <c r="K12" s="50"/>
      <c r="L12" s="1" t="s">
        <v>8</v>
      </c>
    </row>
    <row r="13" spans="1:12" ht="15" x14ac:dyDescent="0.2">
      <c r="A13" s="47"/>
      <c r="B13" s="49" t="s">
        <v>359</v>
      </c>
      <c r="C13" s="50"/>
      <c r="D13" s="50"/>
      <c r="E13" s="50"/>
      <c r="F13" s="50"/>
      <c r="G13" s="50"/>
      <c r="H13" s="50"/>
      <c r="I13" s="50"/>
      <c r="J13" s="50"/>
      <c r="K13" s="50"/>
      <c r="L13" s="1" t="s">
        <v>36</v>
      </c>
    </row>
    <row r="14" spans="1:12" ht="15" x14ac:dyDescent="0.2">
      <c r="A14" s="91"/>
      <c r="B14" s="49" t="s">
        <v>360</v>
      </c>
      <c r="C14" s="50"/>
      <c r="D14" s="50"/>
      <c r="E14" s="50"/>
      <c r="F14" s="50"/>
      <c r="G14" s="50"/>
      <c r="H14" s="50"/>
      <c r="I14" s="50"/>
      <c r="J14" s="50"/>
      <c r="K14" s="50"/>
      <c r="L14" s="1" t="s">
        <v>37</v>
      </c>
    </row>
    <row r="15" spans="1:12" ht="15" x14ac:dyDescent="0.2">
      <c r="A15" s="50"/>
      <c r="B15" s="50"/>
      <c r="C15" s="50"/>
      <c r="D15" s="50"/>
      <c r="E15" s="50"/>
      <c r="F15" s="50"/>
      <c r="G15" s="50"/>
      <c r="H15" s="50"/>
      <c r="I15" s="50"/>
      <c r="J15" s="50"/>
      <c r="K15" s="50"/>
    </row>
    <row r="16" spans="1:12" ht="29.25" customHeight="1" x14ac:dyDescent="0.2">
      <c r="A16" s="112" t="s">
        <v>154</v>
      </c>
      <c r="B16" s="112"/>
      <c r="C16" s="112"/>
      <c r="D16" s="112"/>
      <c r="E16" s="112"/>
      <c r="F16" s="112"/>
      <c r="G16" s="112"/>
      <c r="H16" s="112"/>
      <c r="I16" s="112"/>
      <c r="J16" s="112"/>
      <c r="K16" s="112"/>
    </row>
    <row r="17" spans="1:11" x14ac:dyDescent="0.2">
      <c r="B17" s="181"/>
      <c r="C17" s="182"/>
      <c r="D17" s="182"/>
      <c r="E17" s="182"/>
      <c r="F17" s="182"/>
      <c r="G17" s="182"/>
      <c r="H17" s="182"/>
      <c r="I17" s="182"/>
      <c r="J17" s="182"/>
      <c r="K17" s="183"/>
    </row>
    <row r="18" spans="1:11" x14ac:dyDescent="0.2">
      <c r="B18" s="184"/>
      <c r="C18" s="185"/>
      <c r="D18" s="185"/>
      <c r="E18" s="185"/>
      <c r="F18" s="185"/>
      <c r="G18" s="185"/>
      <c r="H18" s="185"/>
      <c r="I18" s="185"/>
      <c r="J18" s="185"/>
      <c r="K18" s="186"/>
    </row>
    <row r="19" spans="1:11" x14ac:dyDescent="0.2">
      <c r="B19" s="184"/>
      <c r="C19" s="185"/>
      <c r="D19" s="185"/>
      <c r="E19" s="185"/>
      <c r="F19" s="185"/>
      <c r="G19" s="185"/>
      <c r="H19" s="185"/>
      <c r="I19" s="185"/>
      <c r="J19" s="185"/>
      <c r="K19" s="186"/>
    </row>
    <row r="20" spans="1:11" x14ac:dyDescent="0.2">
      <c r="B20" s="184"/>
      <c r="C20" s="185"/>
      <c r="D20" s="185"/>
      <c r="E20" s="185"/>
      <c r="F20" s="185"/>
      <c r="G20" s="185"/>
      <c r="H20" s="185"/>
      <c r="I20" s="185"/>
      <c r="J20" s="185"/>
      <c r="K20" s="186"/>
    </row>
    <row r="21" spans="1:11" x14ac:dyDescent="0.2">
      <c r="B21" s="184"/>
      <c r="C21" s="185"/>
      <c r="D21" s="185"/>
      <c r="E21" s="185"/>
      <c r="F21" s="185"/>
      <c r="G21" s="185"/>
      <c r="H21" s="185"/>
      <c r="I21" s="185"/>
      <c r="J21" s="185"/>
      <c r="K21" s="186"/>
    </row>
    <row r="22" spans="1:11" x14ac:dyDescent="0.2">
      <c r="B22" s="187"/>
      <c r="C22" s="188"/>
      <c r="D22" s="188"/>
      <c r="E22" s="188"/>
      <c r="F22" s="188"/>
      <c r="G22" s="188"/>
      <c r="H22" s="188"/>
      <c r="I22" s="188"/>
      <c r="J22" s="188"/>
      <c r="K22" s="189"/>
    </row>
    <row r="24" spans="1:11" ht="48" customHeight="1" x14ac:dyDescent="0.25">
      <c r="A24" s="173" t="s">
        <v>361</v>
      </c>
      <c r="B24" s="173"/>
      <c r="C24" s="173"/>
      <c r="D24" s="173"/>
      <c r="E24" s="173"/>
      <c r="F24" s="173"/>
      <c r="G24" s="173"/>
      <c r="H24" s="173"/>
      <c r="I24" s="173"/>
      <c r="J24" s="173"/>
      <c r="K24" s="173"/>
    </row>
    <row r="25" spans="1:11" x14ac:dyDescent="0.2">
      <c r="B25" s="106"/>
      <c r="C25" s="107"/>
      <c r="D25" s="107"/>
      <c r="E25" s="107"/>
      <c r="F25" s="107"/>
      <c r="G25" s="107"/>
      <c r="H25" s="107"/>
      <c r="I25" s="107"/>
      <c r="J25" s="107"/>
      <c r="K25" s="163"/>
    </row>
    <row r="26" spans="1:11" x14ac:dyDescent="0.2">
      <c r="B26" s="110"/>
      <c r="C26" s="111"/>
      <c r="D26" s="111"/>
      <c r="E26" s="111"/>
      <c r="F26" s="111"/>
      <c r="G26" s="111"/>
      <c r="H26" s="111"/>
      <c r="I26" s="111"/>
      <c r="J26" s="111"/>
      <c r="K26" s="165"/>
    </row>
    <row r="28" spans="1:11" ht="15" customHeight="1" x14ac:dyDescent="0.25">
      <c r="A28" s="173" t="s">
        <v>155</v>
      </c>
      <c r="B28" s="173"/>
      <c r="C28" s="173"/>
      <c r="D28" s="173"/>
      <c r="E28" s="173"/>
      <c r="F28" s="173"/>
      <c r="G28" s="173"/>
      <c r="H28" s="173"/>
      <c r="I28" s="173"/>
      <c r="J28" s="173"/>
      <c r="K28" s="173"/>
    </row>
    <row r="29" spans="1:11" x14ac:dyDescent="0.2">
      <c r="B29" s="106"/>
      <c r="C29" s="107"/>
      <c r="D29" s="107"/>
      <c r="E29" s="107"/>
      <c r="F29" s="107"/>
      <c r="G29" s="107"/>
      <c r="H29" s="107"/>
      <c r="I29" s="107"/>
      <c r="J29" s="107"/>
      <c r="K29" s="163"/>
    </row>
    <row r="30" spans="1:11" x14ac:dyDescent="0.2">
      <c r="B30" s="110"/>
      <c r="C30" s="111"/>
      <c r="D30" s="111"/>
      <c r="E30" s="111"/>
      <c r="F30" s="111"/>
      <c r="G30" s="111"/>
      <c r="H30" s="111"/>
      <c r="I30" s="111"/>
      <c r="J30" s="111"/>
      <c r="K30" s="165"/>
    </row>
    <row r="32" spans="1:11" ht="15" customHeight="1" x14ac:dyDescent="0.25">
      <c r="A32" s="173" t="s">
        <v>156</v>
      </c>
      <c r="B32" s="173"/>
      <c r="C32" s="173"/>
      <c r="D32" s="173"/>
      <c r="E32" s="173"/>
      <c r="F32" s="173"/>
      <c r="G32" s="173"/>
      <c r="H32" s="173"/>
      <c r="I32" s="173"/>
      <c r="J32" s="173"/>
      <c r="K32" s="173"/>
    </row>
    <row r="33" spans="1:11" x14ac:dyDescent="0.2">
      <c r="B33" s="106"/>
      <c r="C33" s="107"/>
      <c r="D33" s="107"/>
      <c r="E33" s="107"/>
      <c r="F33" s="107"/>
      <c r="G33" s="107"/>
      <c r="H33" s="107"/>
      <c r="I33" s="107"/>
      <c r="J33" s="107"/>
      <c r="K33" s="163"/>
    </row>
    <row r="34" spans="1:11" x14ac:dyDescent="0.2">
      <c r="B34" s="110"/>
      <c r="C34" s="111"/>
      <c r="D34" s="111"/>
      <c r="E34" s="111"/>
      <c r="F34" s="111"/>
      <c r="G34" s="111"/>
      <c r="H34" s="111"/>
      <c r="I34" s="111"/>
      <c r="J34" s="111"/>
      <c r="K34" s="165"/>
    </row>
    <row r="36" spans="1:11" ht="15" customHeight="1" x14ac:dyDescent="0.25">
      <c r="A36" s="173" t="s">
        <v>157</v>
      </c>
      <c r="B36" s="173"/>
      <c r="C36" s="173"/>
      <c r="D36" s="173"/>
      <c r="E36" s="173"/>
      <c r="F36" s="173"/>
      <c r="G36" s="173"/>
      <c r="H36" s="173"/>
      <c r="I36" s="173"/>
      <c r="J36" s="173"/>
      <c r="K36" s="173"/>
    </row>
    <row r="37" spans="1:11" x14ac:dyDescent="0.2">
      <c r="B37" s="106"/>
      <c r="C37" s="107"/>
      <c r="D37" s="107"/>
      <c r="E37" s="107"/>
      <c r="F37" s="107"/>
      <c r="G37" s="107"/>
      <c r="H37" s="107"/>
      <c r="I37" s="107"/>
      <c r="J37" s="107"/>
      <c r="K37" s="163"/>
    </row>
    <row r="38" spans="1:11" x14ac:dyDescent="0.2">
      <c r="B38" s="110"/>
      <c r="C38" s="111"/>
      <c r="D38" s="111"/>
      <c r="E38" s="111"/>
      <c r="F38" s="111"/>
      <c r="G38" s="111"/>
      <c r="H38" s="111"/>
      <c r="I38" s="111"/>
      <c r="J38" s="111"/>
      <c r="K38" s="165"/>
    </row>
    <row r="40" spans="1:11" ht="15" customHeight="1" x14ac:dyDescent="0.25">
      <c r="A40" s="173" t="s">
        <v>158</v>
      </c>
      <c r="B40" s="173"/>
      <c r="C40" s="173"/>
      <c r="D40" s="173"/>
      <c r="E40" s="173"/>
      <c r="F40" s="173"/>
      <c r="G40" s="173"/>
      <c r="H40" s="173"/>
      <c r="I40" s="173"/>
      <c r="J40" s="173"/>
      <c r="K40" s="173"/>
    </row>
    <row r="41" spans="1:11" x14ac:dyDescent="0.2">
      <c r="B41" s="106"/>
      <c r="C41" s="107"/>
      <c r="D41" s="107"/>
      <c r="E41" s="107"/>
      <c r="F41" s="107"/>
      <c r="G41" s="107"/>
      <c r="H41" s="107"/>
      <c r="I41" s="107"/>
      <c r="J41" s="107"/>
      <c r="K41" s="163"/>
    </row>
    <row r="42" spans="1:11" x14ac:dyDescent="0.2">
      <c r="B42" s="108"/>
      <c r="C42" s="109"/>
      <c r="D42" s="109"/>
      <c r="E42" s="109"/>
      <c r="F42" s="109"/>
      <c r="G42" s="109"/>
      <c r="H42" s="109"/>
      <c r="I42" s="109"/>
      <c r="J42" s="109"/>
      <c r="K42" s="164"/>
    </row>
    <row r="43" spans="1:11" x14ac:dyDescent="0.2">
      <c r="B43" s="110"/>
      <c r="C43" s="111"/>
      <c r="D43" s="111"/>
      <c r="E43" s="111"/>
      <c r="F43" s="111"/>
      <c r="G43" s="111"/>
      <c r="H43" s="111"/>
      <c r="I43" s="111"/>
      <c r="J43" s="111"/>
      <c r="K43" s="165"/>
    </row>
    <row r="45" spans="1:11" ht="29.25" customHeight="1" x14ac:dyDescent="0.25">
      <c r="A45" s="173" t="s">
        <v>159</v>
      </c>
      <c r="B45" s="173"/>
      <c r="C45" s="173"/>
      <c r="D45" s="173"/>
      <c r="E45" s="173"/>
      <c r="F45" s="173"/>
      <c r="G45" s="173"/>
      <c r="H45" s="173"/>
      <c r="I45" s="173"/>
      <c r="J45" s="173"/>
      <c r="K45" s="173"/>
    </row>
    <row r="46" spans="1:11" x14ac:dyDescent="0.2">
      <c r="B46" s="106"/>
      <c r="C46" s="107"/>
      <c r="D46" s="107"/>
      <c r="E46" s="107"/>
      <c r="F46" s="107"/>
      <c r="G46" s="107"/>
      <c r="H46" s="107"/>
      <c r="I46" s="107"/>
      <c r="J46" s="107"/>
      <c r="K46" s="163"/>
    </row>
    <row r="47" spans="1:11" x14ac:dyDescent="0.2">
      <c r="B47" s="108"/>
      <c r="C47" s="109"/>
      <c r="D47" s="109"/>
      <c r="E47" s="109"/>
      <c r="F47" s="109"/>
      <c r="G47" s="109"/>
      <c r="H47" s="109"/>
      <c r="I47" s="109"/>
      <c r="J47" s="109"/>
      <c r="K47" s="164"/>
    </row>
    <row r="48" spans="1:11" x14ac:dyDescent="0.2">
      <c r="B48" s="110"/>
      <c r="C48" s="111"/>
      <c r="D48" s="111"/>
      <c r="E48" s="111"/>
      <c r="F48" s="111"/>
      <c r="G48" s="111"/>
      <c r="H48" s="111"/>
      <c r="I48" s="111"/>
      <c r="J48" s="111"/>
      <c r="K48" s="165"/>
    </row>
    <row r="50" spans="1:11" x14ac:dyDescent="0.2">
      <c r="A50" s="113" t="s">
        <v>160</v>
      </c>
      <c r="B50" s="113"/>
      <c r="C50" s="113"/>
      <c r="D50" s="113"/>
      <c r="E50" s="113"/>
      <c r="F50" s="113"/>
      <c r="G50" s="113"/>
      <c r="H50" s="113"/>
      <c r="I50" s="113"/>
      <c r="J50" s="113"/>
      <c r="K50" s="113"/>
    </row>
    <row r="51" spans="1:11" ht="15" customHeight="1" x14ac:dyDescent="0.25">
      <c r="A51" s="173" t="s">
        <v>161</v>
      </c>
      <c r="B51" s="173"/>
      <c r="C51" s="173"/>
      <c r="D51" s="173"/>
      <c r="E51" s="173"/>
      <c r="F51" s="173"/>
      <c r="G51" s="173"/>
      <c r="H51" s="173"/>
      <c r="I51" s="173"/>
      <c r="J51" s="173"/>
      <c r="K51" s="173"/>
    </row>
    <row r="52" spans="1:11" x14ac:dyDescent="0.2">
      <c r="A52" s="104">
        <f>'2'!D86</f>
        <v>-0.25</v>
      </c>
      <c r="B52" s="170" t="s">
        <v>93</v>
      </c>
      <c r="C52" s="171"/>
      <c r="D52" s="171"/>
    </row>
    <row r="53" spans="1:11" x14ac:dyDescent="0.2">
      <c r="A53" s="104">
        <f>'2'!D87</f>
        <v>-0.25</v>
      </c>
      <c r="B53" s="170" t="s">
        <v>94</v>
      </c>
      <c r="C53" s="171"/>
      <c r="D53" s="171"/>
    </row>
    <row r="54" spans="1:11" x14ac:dyDescent="0.2">
      <c r="A54" s="104">
        <f>'2'!D88</f>
        <v>-0.25</v>
      </c>
      <c r="B54" s="51" t="s">
        <v>97</v>
      </c>
      <c r="C54" s="52"/>
      <c r="D54" s="52"/>
      <c r="E54" s="53"/>
    </row>
    <row r="55" spans="1:11" x14ac:dyDescent="0.2">
      <c r="A55" s="104">
        <f>'2'!D89</f>
        <v>-0.25</v>
      </c>
      <c r="B55" s="51" t="s">
        <v>102</v>
      </c>
      <c r="C55" s="52"/>
      <c r="D55" s="52"/>
      <c r="E55" s="53"/>
    </row>
    <row r="56" spans="1:11" x14ac:dyDescent="0.2">
      <c r="A56" s="104">
        <f>'2'!D90</f>
        <v>-0.24999999999999994</v>
      </c>
      <c r="B56" s="170" t="s">
        <v>105</v>
      </c>
      <c r="C56" s="171"/>
      <c r="D56" s="171"/>
    </row>
    <row r="57" spans="1:11" x14ac:dyDescent="0.2">
      <c r="A57" s="104">
        <f>'2'!D91</f>
        <v>-0.25</v>
      </c>
      <c r="B57" s="170" t="s">
        <v>112</v>
      </c>
      <c r="C57" s="171"/>
      <c r="D57" s="171"/>
    </row>
    <row r="58" spans="1:11" x14ac:dyDescent="0.2">
      <c r="A58" s="104">
        <f>'2'!D92</f>
        <v>-0.25</v>
      </c>
      <c r="B58" s="170" t="s">
        <v>121</v>
      </c>
      <c r="C58" s="171"/>
      <c r="D58" s="171"/>
    </row>
    <row r="61" spans="1:11" ht="15" customHeight="1" x14ac:dyDescent="0.25">
      <c r="A61" s="112" t="s">
        <v>162</v>
      </c>
      <c r="B61" s="112"/>
      <c r="C61" s="112"/>
      <c r="D61" s="112"/>
      <c r="E61" s="59"/>
      <c r="F61" s="59"/>
      <c r="G61" s="59"/>
      <c r="H61" s="59"/>
      <c r="I61" s="59"/>
      <c r="J61" s="59"/>
      <c r="K61" s="59"/>
    </row>
    <row r="62" spans="1:11" x14ac:dyDescent="0.2">
      <c r="B62" s="174">
        <f>'2'!K39</f>
        <v>-0.25</v>
      </c>
      <c r="C62" s="175"/>
    </row>
    <row r="63" spans="1:11" x14ac:dyDescent="0.2">
      <c r="B63" s="176"/>
      <c r="C63" s="177"/>
    </row>
    <row r="73" spans="1:11" ht="15" customHeight="1" x14ac:dyDescent="0.25">
      <c r="A73" s="173" t="s">
        <v>163</v>
      </c>
      <c r="B73" s="173"/>
      <c r="C73" s="173"/>
      <c r="D73" s="173"/>
      <c r="E73" s="173"/>
      <c r="F73" s="173"/>
      <c r="G73" s="173"/>
      <c r="H73" s="173"/>
      <c r="I73" s="173"/>
      <c r="J73" s="173"/>
      <c r="K73" s="173"/>
    </row>
    <row r="74" spans="1:11" x14ac:dyDescent="0.2">
      <c r="B74" s="106"/>
      <c r="C74" s="107"/>
      <c r="D74" s="107"/>
      <c r="E74" s="107"/>
      <c r="F74" s="107"/>
      <c r="G74" s="107"/>
      <c r="H74" s="107"/>
      <c r="I74" s="107"/>
      <c r="J74" s="107"/>
      <c r="K74" s="163"/>
    </row>
    <row r="75" spans="1:11" x14ac:dyDescent="0.2">
      <c r="B75" s="108"/>
      <c r="C75" s="109"/>
      <c r="D75" s="109"/>
      <c r="E75" s="109"/>
      <c r="F75" s="109"/>
      <c r="G75" s="109"/>
      <c r="H75" s="109"/>
      <c r="I75" s="109"/>
      <c r="J75" s="109"/>
      <c r="K75" s="164"/>
    </row>
    <row r="76" spans="1:11" x14ac:dyDescent="0.2">
      <c r="B76" s="108"/>
      <c r="C76" s="109"/>
      <c r="D76" s="109"/>
      <c r="E76" s="109"/>
      <c r="F76" s="109"/>
      <c r="G76" s="109"/>
      <c r="H76" s="109"/>
      <c r="I76" s="109"/>
      <c r="J76" s="109"/>
      <c r="K76" s="164"/>
    </row>
    <row r="77" spans="1:11" x14ac:dyDescent="0.2">
      <c r="B77" s="108"/>
      <c r="C77" s="109"/>
      <c r="D77" s="109"/>
      <c r="E77" s="109"/>
      <c r="F77" s="109"/>
      <c r="G77" s="109"/>
      <c r="H77" s="109"/>
      <c r="I77" s="109"/>
      <c r="J77" s="109"/>
      <c r="K77" s="164"/>
    </row>
    <row r="78" spans="1:11" x14ac:dyDescent="0.2">
      <c r="B78" s="110"/>
      <c r="C78" s="111"/>
      <c r="D78" s="111"/>
      <c r="E78" s="111"/>
      <c r="F78" s="111"/>
      <c r="G78" s="111"/>
      <c r="H78" s="111"/>
      <c r="I78" s="111"/>
      <c r="J78" s="111"/>
      <c r="K78" s="165"/>
    </row>
    <row r="80" spans="1:11" ht="29.25" customHeight="1" x14ac:dyDescent="0.25">
      <c r="A80" s="173" t="s">
        <v>164</v>
      </c>
      <c r="B80" s="173"/>
      <c r="C80" s="173"/>
      <c r="D80" s="173"/>
      <c r="E80" s="173"/>
      <c r="F80" s="173"/>
      <c r="G80" s="173"/>
      <c r="H80" s="173"/>
      <c r="I80" s="173"/>
      <c r="J80" s="173"/>
      <c r="K80" s="173"/>
    </row>
    <row r="82" spans="1:11" ht="15" x14ac:dyDescent="0.25">
      <c r="B82" s="193" t="s">
        <v>165</v>
      </c>
      <c r="C82" s="193"/>
      <c r="D82" s="193"/>
      <c r="E82" s="193"/>
      <c r="F82" s="193" t="s">
        <v>166</v>
      </c>
      <c r="G82" s="193"/>
      <c r="H82" s="193"/>
      <c r="I82" s="193"/>
      <c r="J82" s="193"/>
      <c r="K82" s="193"/>
    </row>
    <row r="83" spans="1:11" x14ac:dyDescent="0.2">
      <c r="B83" s="178">
        <v>1</v>
      </c>
      <c r="C83" s="178"/>
      <c r="D83" s="178"/>
      <c r="E83" s="178"/>
      <c r="F83" s="111">
        <v>1</v>
      </c>
      <c r="G83" s="111"/>
      <c r="H83" s="111"/>
      <c r="I83" s="111"/>
      <c r="J83" s="111"/>
      <c r="K83" s="111"/>
    </row>
    <row r="84" spans="1:11" x14ac:dyDescent="0.2">
      <c r="B84" s="178">
        <v>2</v>
      </c>
      <c r="C84" s="178"/>
      <c r="D84" s="178"/>
      <c r="E84" s="178"/>
      <c r="F84" s="111">
        <v>2</v>
      </c>
      <c r="G84" s="111"/>
      <c r="H84" s="111"/>
      <c r="I84" s="111"/>
      <c r="J84" s="111"/>
      <c r="K84" s="111"/>
    </row>
    <row r="85" spans="1:11" x14ac:dyDescent="0.2">
      <c r="B85" s="178">
        <v>3</v>
      </c>
      <c r="C85" s="178"/>
      <c r="D85" s="178"/>
      <c r="E85" s="178"/>
      <c r="F85" s="111">
        <v>3</v>
      </c>
      <c r="G85" s="111"/>
      <c r="H85" s="111"/>
      <c r="I85" s="111"/>
      <c r="J85" s="111"/>
      <c r="K85" s="111"/>
    </row>
    <row r="86" spans="1:11" x14ac:dyDescent="0.2">
      <c r="B86" s="178">
        <v>4</v>
      </c>
      <c r="C86" s="178"/>
      <c r="D86" s="178"/>
      <c r="E86" s="178"/>
      <c r="F86" s="111">
        <v>4</v>
      </c>
      <c r="G86" s="111"/>
      <c r="H86" s="111"/>
      <c r="I86" s="111"/>
      <c r="J86" s="111"/>
      <c r="K86" s="111"/>
    </row>
    <row r="87" spans="1:11" x14ac:dyDescent="0.2">
      <c r="B87" s="178">
        <v>5</v>
      </c>
      <c r="C87" s="178"/>
      <c r="D87" s="178"/>
      <c r="E87" s="178"/>
      <c r="F87" s="111">
        <v>5</v>
      </c>
      <c r="G87" s="111"/>
      <c r="H87" s="111"/>
      <c r="I87" s="111"/>
      <c r="J87" s="111"/>
      <c r="K87" s="111"/>
    </row>
    <row r="89" spans="1:11" ht="15" x14ac:dyDescent="0.25">
      <c r="B89" s="193" t="s">
        <v>168</v>
      </c>
      <c r="C89" s="193"/>
      <c r="D89" s="193"/>
      <c r="E89" s="193"/>
      <c r="F89" s="193" t="s">
        <v>167</v>
      </c>
      <c r="G89" s="193"/>
      <c r="H89" s="193"/>
      <c r="I89" s="193"/>
      <c r="J89" s="193"/>
      <c r="K89" s="193"/>
    </row>
    <row r="90" spans="1:11" x14ac:dyDescent="0.2">
      <c r="B90" s="178">
        <v>1</v>
      </c>
      <c r="C90" s="178"/>
      <c r="D90" s="178"/>
      <c r="E90" s="178"/>
      <c r="F90" s="111">
        <v>1</v>
      </c>
      <c r="G90" s="111"/>
      <c r="H90" s="111"/>
      <c r="I90" s="111"/>
      <c r="J90" s="111"/>
      <c r="K90" s="111"/>
    </row>
    <row r="91" spans="1:11" x14ac:dyDescent="0.2">
      <c r="B91" s="178">
        <v>2</v>
      </c>
      <c r="C91" s="178"/>
      <c r="D91" s="178"/>
      <c r="E91" s="178"/>
      <c r="F91" s="111">
        <v>2</v>
      </c>
      <c r="G91" s="111"/>
      <c r="H91" s="111"/>
      <c r="I91" s="111"/>
      <c r="J91" s="111"/>
      <c r="K91" s="111"/>
    </row>
    <row r="92" spans="1:11" x14ac:dyDescent="0.2">
      <c r="B92" s="178">
        <v>3</v>
      </c>
      <c r="C92" s="178"/>
      <c r="D92" s="178"/>
      <c r="E92" s="178"/>
      <c r="F92" s="111">
        <v>3</v>
      </c>
      <c r="G92" s="111"/>
      <c r="H92" s="111"/>
      <c r="I92" s="111"/>
      <c r="J92" s="111"/>
      <c r="K92" s="111"/>
    </row>
    <row r="93" spans="1:11" x14ac:dyDescent="0.2">
      <c r="B93" s="178">
        <v>4</v>
      </c>
      <c r="C93" s="178"/>
      <c r="D93" s="178"/>
      <c r="E93" s="178"/>
      <c r="F93" s="111">
        <v>4</v>
      </c>
      <c r="G93" s="111"/>
      <c r="H93" s="111"/>
      <c r="I93" s="111"/>
      <c r="J93" s="111"/>
      <c r="K93" s="111"/>
    </row>
    <row r="94" spans="1:11" x14ac:dyDescent="0.2">
      <c r="B94" s="178">
        <v>5</v>
      </c>
      <c r="C94" s="178"/>
      <c r="D94" s="178"/>
      <c r="E94" s="178"/>
      <c r="F94" s="111">
        <v>5</v>
      </c>
      <c r="G94" s="111"/>
      <c r="H94" s="111"/>
      <c r="I94" s="111"/>
      <c r="J94" s="111"/>
      <c r="K94" s="111"/>
    </row>
    <row r="96" spans="1:11" ht="28.5" customHeight="1" x14ac:dyDescent="0.2">
      <c r="A96" s="172" t="str">
        <f>UPPER(CONCATENATE("Strategic development plan of ",E4," for ",E3))</f>
        <v xml:space="preserve">STRATEGIC DEVELOPMENT PLAN OF  FOR </v>
      </c>
      <c r="B96" s="172"/>
      <c r="C96" s="172"/>
      <c r="D96" s="172"/>
      <c r="E96" s="172"/>
      <c r="F96" s="172"/>
      <c r="G96" s="172"/>
      <c r="H96" s="172"/>
      <c r="I96" s="172"/>
      <c r="J96" s="172"/>
      <c r="K96" s="172"/>
    </row>
    <row r="97" spans="1:12" ht="15" customHeight="1" x14ac:dyDescent="0.2">
      <c r="A97" s="191" t="s">
        <v>169</v>
      </c>
      <c r="B97" s="191"/>
      <c r="C97" s="192" t="str">
        <f>IF('3'!M26&lt;&gt;0,'3'!M26,"")</f>
        <v/>
      </c>
      <c r="D97" s="192"/>
      <c r="E97" s="192"/>
      <c r="F97" s="192"/>
      <c r="G97" s="192"/>
      <c r="H97" s="192"/>
      <c r="I97" s="192"/>
      <c r="J97" s="192"/>
      <c r="K97" s="192"/>
      <c r="L97" s="54"/>
    </row>
    <row r="98" spans="1:12" ht="15" customHeight="1" x14ac:dyDescent="0.2">
      <c r="A98" s="112" t="s">
        <v>170</v>
      </c>
      <c r="B98" s="112"/>
      <c r="C98" s="192" t="str">
        <f>IF('3'!M27&lt;&gt;0,'3'!M27,"")</f>
        <v/>
      </c>
      <c r="D98" s="192"/>
      <c r="E98" s="192"/>
      <c r="F98" s="192"/>
      <c r="G98" s="192"/>
      <c r="H98" s="192"/>
      <c r="I98" s="192"/>
      <c r="J98" s="192"/>
      <c r="K98" s="192"/>
      <c r="L98" s="54"/>
    </row>
    <row r="99" spans="1:12" x14ac:dyDescent="0.2">
      <c r="A99" s="48"/>
      <c r="B99" s="48"/>
      <c r="C99" s="48"/>
      <c r="D99" s="48"/>
      <c r="E99" s="48"/>
      <c r="F99" s="48"/>
      <c r="G99" s="48"/>
      <c r="H99" s="48"/>
      <c r="I99" s="48"/>
      <c r="J99" s="48"/>
      <c r="K99" s="48"/>
    </row>
    <row r="100" spans="1:12" ht="45.75" customHeight="1" x14ac:dyDescent="0.25">
      <c r="A100" s="173" t="s">
        <v>476</v>
      </c>
      <c r="B100" s="173"/>
      <c r="C100" s="173"/>
      <c r="D100" s="173"/>
      <c r="E100" s="173"/>
      <c r="F100" s="173"/>
      <c r="G100" s="173"/>
      <c r="H100" s="173"/>
      <c r="I100" s="173"/>
      <c r="J100" s="173"/>
      <c r="K100" s="173"/>
    </row>
    <row r="101" spans="1:12" x14ac:dyDescent="0.2">
      <c r="B101" s="106"/>
      <c r="C101" s="107"/>
      <c r="D101" s="107"/>
      <c r="E101" s="107"/>
      <c r="F101" s="107"/>
      <c r="G101" s="107"/>
      <c r="H101" s="107"/>
      <c r="I101" s="107"/>
      <c r="J101" s="107"/>
      <c r="K101" s="163"/>
    </row>
    <row r="102" spans="1:12" x14ac:dyDescent="0.2">
      <c r="B102" s="108"/>
      <c r="C102" s="109"/>
      <c r="D102" s="109"/>
      <c r="E102" s="109"/>
      <c r="F102" s="109"/>
      <c r="G102" s="109"/>
      <c r="H102" s="109"/>
      <c r="I102" s="109"/>
      <c r="J102" s="109"/>
      <c r="K102" s="164"/>
    </row>
    <row r="103" spans="1:12" x14ac:dyDescent="0.2">
      <c r="B103" s="108"/>
      <c r="C103" s="109"/>
      <c r="D103" s="109"/>
      <c r="E103" s="109"/>
      <c r="F103" s="109"/>
      <c r="G103" s="109"/>
      <c r="H103" s="109"/>
      <c r="I103" s="109"/>
      <c r="J103" s="109"/>
      <c r="K103" s="164"/>
    </row>
    <row r="104" spans="1:12" x14ac:dyDescent="0.2">
      <c r="B104" s="108"/>
      <c r="C104" s="109"/>
      <c r="D104" s="109"/>
      <c r="E104" s="109"/>
      <c r="F104" s="109"/>
      <c r="G104" s="109"/>
      <c r="H104" s="109"/>
      <c r="I104" s="109"/>
      <c r="J104" s="109"/>
      <c r="K104" s="164"/>
    </row>
    <row r="105" spans="1:12" x14ac:dyDescent="0.2">
      <c r="B105" s="110"/>
      <c r="C105" s="111"/>
      <c r="D105" s="111"/>
      <c r="E105" s="111"/>
      <c r="F105" s="111"/>
      <c r="G105" s="111"/>
      <c r="H105" s="111"/>
      <c r="I105" s="111"/>
      <c r="J105" s="111"/>
      <c r="K105" s="165"/>
    </row>
    <row r="107" spans="1:12" ht="45" customHeight="1" x14ac:dyDescent="0.25">
      <c r="A107" s="173" t="s">
        <v>171</v>
      </c>
      <c r="B107" s="173"/>
      <c r="C107" s="173"/>
      <c r="D107" s="173"/>
      <c r="E107" s="173"/>
      <c r="F107" s="173"/>
      <c r="G107" s="173"/>
      <c r="H107" s="173"/>
      <c r="I107" s="173"/>
      <c r="J107" s="173"/>
      <c r="K107" s="173"/>
    </row>
    <row r="108" spans="1:12" x14ac:dyDescent="0.2">
      <c r="B108" s="106"/>
      <c r="C108" s="107"/>
      <c r="D108" s="107"/>
      <c r="E108" s="107"/>
      <c r="F108" s="107"/>
      <c r="G108" s="107"/>
      <c r="H108" s="107"/>
      <c r="I108" s="107"/>
      <c r="J108" s="107"/>
      <c r="K108" s="163"/>
    </row>
    <row r="109" spans="1:12" x14ac:dyDescent="0.2">
      <c r="B109" s="108"/>
      <c r="C109" s="109"/>
      <c r="D109" s="109"/>
      <c r="E109" s="109"/>
      <c r="F109" s="109"/>
      <c r="G109" s="109"/>
      <c r="H109" s="109"/>
      <c r="I109" s="109"/>
      <c r="J109" s="109"/>
      <c r="K109" s="164"/>
    </row>
    <row r="110" spans="1:12" x14ac:dyDescent="0.2">
      <c r="B110" s="108"/>
      <c r="C110" s="109"/>
      <c r="D110" s="109"/>
      <c r="E110" s="109"/>
      <c r="F110" s="109"/>
      <c r="G110" s="109"/>
      <c r="H110" s="109"/>
      <c r="I110" s="109"/>
      <c r="J110" s="109"/>
      <c r="K110" s="164"/>
    </row>
    <row r="111" spans="1:12" x14ac:dyDescent="0.2">
      <c r="B111" s="108"/>
      <c r="C111" s="109"/>
      <c r="D111" s="109"/>
      <c r="E111" s="109"/>
      <c r="F111" s="109"/>
      <c r="G111" s="109"/>
      <c r="H111" s="109"/>
      <c r="I111" s="109"/>
      <c r="J111" s="109"/>
      <c r="K111" s="164"/>
    </row>
    <row r="112" spans="1:12" x14ac:dyDescent="0.2">
      <c r="B112" s="110"/>
      <c r="C112" s="111"/>
      <c r="D112" s="111"/>
      <c r="E112" s="111"/>
      <c r="F112" s="111"/>
      <c r="G112" s="111"/>
      <c r="H112" s="111"/>
      <c r="I112" s="111"/>
      <c r="J112" s="111"/>
      <c r="K112" s="165"/>
    </row>
    <row r="113" spans="1:11" x14ac:dyDescent="0.2">
      <c r="B113" s="55"/>
      <c r="C113" s="55"/>
      <c r="D113" s="55"/>
      <c r="E113" s="55"/>
      <c r="F113" s="55"/>
      <c r="G113" s="55"/>
      <c r="H113" s="55"/>
      <c r="I113" s="55"/>
      <c r="J113" s="55"/>
      <c r="K113" s="55"/>
    </row>
    <row r="114" spans="1:11" ht="30.75" customHeight="1" x14ac:dyDescent="0.25">
      <c r="A114" s="173" t="s">
        <v>172</v>
      </c>
      <c r="B114" s="173"/>
      <c r="C114" s="173"/>
      <c r="D114" s="173"/>
      <c r="E114" s="173"/>
      <c r="F114" s="173"/>
      <c r="G114" s="173"/>
      <c r="H114" s="173"/>
      <c r="I114" s="173"/>
      <c r="J114" s="173"/>
      <c r="K114" s="173"/>
    </row>
    <row r="115" spans="1:11" x14ac:dyDescent="0.2">
      <c r="B115" s="106"/>
      <c r="C115" s="107"/>
      <c r="D115" s="107"/>
      <c r="E115" s="107"/>
      <c r="F115" s="107"/>
      <c r="G115" s="107"/>
      <c r="H115" s="107"/>
      <c r="I115" s="107"/>
      <c r="J115" s="107"/>
      <c r="K115" s="163"/>
    </row>
    <row r="116" spans="1:11" x14ac:dyDescent="0.2">
      <c r="B116" s="108"/>
      <c r="C116" s="109"/>
      <c r="D116" s="109"/>
      <c r="E116" s="109"/>
      <c r="F116" s="109"/>
      <c r="G116" s="109"/>
      <c r="H116" s="109"/>
      <c r="I116" s="109"/>
      <c r="J116" s="109"/>
      <c r="K116" s="164"/>
    </row>
    <row r="117" spans="1:11" x14ac:dyDescent="0.2">
      <c r="B117" s="108"/>
      <c r="C117" s="109"/>
      <c r="D117" s="109"/>
      <c r="E117" s="109"/>
      <c r="F117" s="109"/>
      <c r="G117" s="109"/>
      <c r="H117" s="109"/>
      <c r="I117" s="109"/>
      <c r="J117" s="109"/>
      <c r="K117" s="164"/>
    </row>
    <row r="118" spans="1:11" x14ac:dyDescent="0.2">
      <c r="B118" s="108"/>
      <c r="C118" s="109"/>
      <c r="D118" s="109"/>
      <c r="E118" s="109"/>
      <c r="F118" s="109"/>
      <c r="G118" s="109"/>
      <c r="H118" s="109"/>
      <c r="I118" s="109"/>
      <c r="J118" s="109"/>
      <c r="K118" s="164"/>
    </row>
    <row r="119" spans="1:11" x14ac:dyDescent="0.2">
      <c r="B119" s="110"/>
      <c r="C119" s="111"/>
      <c r="D119" s="111"/>
      <c r="E119" s="111"/>
      <c r="F119" s="111"/>
      <c r="G119" s="111"/>
      <c r="H119" s="111"/>
      <c r="I119" s="111"/>
      <c r="J119" s="111"/>
      <c r="K119" s="165"/>
    </row>
    <row r="121" spans="1:11" ht="45.75" customHeight="1" x14ac:dyDescent="0.25">
      <c r="A121" s="173" t="s">
        <v>477</v>
      </c>
      <c r="B121" s="173"/>
      <c r="C121" s="173"/>
      <c r="D121" s="173"/>
      <c r="E121" s="173"/>
      <c r="F121" s="173"/>
      <c r="G121" s="173"/>
      <c r="H121" s="173"/>
      <c r="I121" s="173"/>
      <c r="J121" s="173"/>
      <c r="K121" s="173"/>
    </row>
    <row r="122" spans="1:11" x14ac:dyDescent="0.2">
      <c r="B122" s="106"/>
      <c r="C122" s="107"/>
      <c r="D122" s="107"/>
      <c r="E122" s="107"/>
      <c r="F122" s="107"/>
      <c r="G122" s="107"/>
      <c r="H122" s="107"/>
      <c r="I122" s="107"/>
      <c r="J122" s="107"/>
      <c r="K122" s="163"/>
    </row>
    <row r="123" spans="1:11" x14ac:dyDescent="0.2">
      <c r="B123" s="108"/>
      <c r="C123" s="109"/>
      <c r="D123" s="109"/>
      <c r="E123" s="109"/>
      <c r="F123" s="109"/>
      <c r="G123" s="109"/>
      <c r="H123" s="109"/>
      <c r="I123" s="109"/>
      <c r="J123" s="109"/>
      <c r="K123" s="164"/>
    </row>
    <row r="124" spans="1:11" x14ac:dyDescent="0.2">
      <c r="B124" s="108"/>
      <c r="C124" s="109"/>
      <c r="D124" s="109"/>
      <c r="E124" s="109"/>
      <c r="F124" s="109"/>
      <c r="G124" s="109"/>
      <c r="H124" s="109"/>
      <c r="I124" s="109"/>
      <c r="J124" s="109"/>
      <c r="K124" s="164"/>
    </row>
    <row r="125" spans="1:11" x14ac:dyDescent="0.2">
      <c r="B125" s="108"/>
      <c r="C125" s="109"/>
      <c r="D125" s="109"/>
      <c r="E125" s="109"/>
      <c r="F125" s="109"/>
      <c r="G125" s="109"/>
      <c r="H125" s="109"/>
      <c r="I125" s="109"/>
      <c r="J125" s="109"/>
      <c r="K125" s="164"/>
    </row>
    <row r="126" spans="1:11" x14ac:dyDescent="0.2">
      <c r="B126" s="110"/>
      <c r="C126" s="111"/>
      <c r="D126" s="111"/>
      <c r="E126" s="111"/>
      <c r="F126" s="111"/>
      <c r="G126" s="111"/>
      <c r="H126" s="111"/>
      <c r="I126" s="111"/>
      <c r="J126" s="111"/>
      <c r="K126" s="165"/>
    </row>
    <row r="128" spans="1:11" ht="33" customHeight="1" x14ac:dyDescent="0.25">
      <c r="A128" s="173" t="s">
        <v>173</v>
      </c>
      <c r="B128" s="173"/>
      <c r="C128" s="173"/>
      <c r="D128" s="173"/>
      <c r="E128" s="173"/>
      <c r="F128" s="173"/>
      <c r="G128" s="173"/>
      <c r="H128" s="173"/>
      <c r="I128" s="173"/>
      <c r="J128" s="173"/>
      <c r="K128" s="173"/>
    </row>
    <row r="130" spans="1:11" ht="15" x14ac:dyDescent="0.25">
      <c r="A130" s="56" t="s">
        <v>174</v>
      </c>
      <c r="B130" s="194" t="s">
        <v>175</v>
      </c>
      <c r="C130" s="194"/>
      <c r="D130" s="194"/>
      <c r="E130" s="194"/>
      <c r="F130" s="194"/>
      <c r="G130" s="57" t="s">
        <v>16</v>
      </c>
      <c r="H130" s="57" t="s">
        <v>20</v>
      </c>
      <c r="I130" s="57" t="s">
        <v>23</v>
      </c>
      <c r="J130" s="57" t="s">
        <v>21</v>
      </c>
      <c r="K130" s="57" t="s">
        <v>22</v>
      </c>
    </row>
    <row r="131" spans="1:11" ht="30" customHeight="1" x14ac:dyDescent="0.2">
      <c r="A131" s="58" t="s">
        <v>17</v>
      </c>
      <c r="B131" s="195"/>
      <c r="C131" s="196"/>
      <c r="D131" s="196"/>
      <c r="E131" s="196"/>
      <c r="F131" s="197"/>
      <c r="G131" s="92"/>
      <c r="H131" s="92"/>
      <c r="I131" s="92"/>
      <c r="J131" s="92"/>
      <c r="K131" s="92"/>
    </row>
    <row r="132" spans="1:11" ht="30" customHeight="1" x14ac:dyDescent="0.2">
      <c r="A132" s="58" t="s">
        <v>18</v>
      </c>
      <c r="B132" s="138"/>
      <c r="C132" s="139"/>
      <c r="D132" s="139"/>
      <c r="E132" s="139"/>
      <c r="F132" s="140"/>
      <c r="G132" s="92"/>
      <c r="H132" s="92"/>
      <c r="I132" s="92"/>
      <c r="J132" s="92"/>
      <c r="K132" s="92"/>
    </row>
    <row r="133" spans="1:11" ht="30" customHeight="1" x14ac:dyDescent="0.2">
      <c r="A133" s="58" t="s">
        <v>19</v>
      </c>
      <c r="B133" s="138"/>
      <c r="C133" s="139"/>
      <c r="D133" s="139"/>
      <c r="E133" s="139"/>
      <c r="F133" s="140"/>
      <c r="G133" s="92"/>
      <c r="H133" s="92"/>
      <c r="I133" s="92"/>
      <c r="J133" s="92"/>
      <c r="K133" s="92"/>
    </row>
    <row r="135" spans="1:11" ht="15" customHeight="1" x14ac:dyDescent="0.25">
      <c r="A135" s="173" t="s">
        <v>176</v>
      </c>
      <c r="B135" s="173"/>
      <c r="C135" s="173"/>
      <c r="D135" s="173"/>
      <c r="E135" s="173"/>
      <c r="F135" s="173"/>
      <c r="G135" s="173"/>
      <c r="H135" s="173"/>
      <c r="I135" s="173"/>
      <c r="J135" s="173"/>
      <c r="K135" s="173"/>
    </row>
    <row r="136" spans="1:11" x14ac:dyDescent="0.2">
      <c r="B136" s="106"/>
      <c r="C136" s="107"/>
      <c r="D136" s="107"/>
      <c r="E136" s="107"/>
      <c r="F136" s="107"/>
      <c r="G136" s="107"/>
      <c r="H136" s="107"/>
      <c r="I136" s="107"/>
      <c r="J136" s="107"/>
      <c r="K136" s="163"/>
    </row>
    <row r="137" spans="1:11" x14ac:dyDescent="0.2">
      <c r="B137" s="108"/>
      <c r="C137" s="109"/>
      <c r="D137" s="109"/>
      <c r="E137" s="109"/>
      <c r="F137" s="109"/>
      <c r="G137" s="109"/>
      <c r="H137" s="109"/>
      <c r="I137" s="109"/>
      <c r="J137" s="109"/>
      <c r="K137" s="164"/>
    </row>
    <row r="138" spans="1:11" x14ac:dyDescent="0.2">
      <c r="B138" s="108"/>
      <c r="C138" s="109"/>
      <c r="D138" s="109"/>
      <c r="E138" s="109"/>
      <c r="F138" s="109"/>
      <c r="G138" s="109"/>
      <c r="H138" s="109"/>
      <c r="I138" s="109"/>
      <c r="J138" s="109"/>
      <c r="K138" s="164"/>
    </row>
    <row r="139" spans="1:11" x14ac:dyDescent="0.2">
      <c r="B139" s="108"/>
      <c r="C139" s="109"/>
      <c r="D139" s="109"/>
      <c r="E139" s="109"/>
      <c r="F139" s="109"/>
      <c r="G139" s="109"/>
      <c r="H139" s="109"/>
      <c r="I139" s="109"/>
      <c r="J139" s="109"/>
      <c r="K139" s="164"/>
    </row>
    <row r="140" spans="1:11" x14ac:dyDescent="0.2">
      <c r="B140" s="110"/>
      <c r="C140" s="111"/>
      <c r="D140" s="111"/>
      <c r="E140" s="111"/>
      <c r="F140" s="111"/>
      <c r="G140" s="111"/>
      <c r="H140" s="111"/>
      <c r="I140" s="111"/>
      <c r="J140" s="111"/>
      <c r="K140" s="165"/>
    </row>
  </sheetData>
  <mergeCells count="79">
    <mergeCell ref="B131:F131"/>
    <mergeCell ref="B132:F132"/>
    <mergeCell ref="B133:F133"/>
    <mergeCell ref="A135:K135"/>
    <mergeCell ref="B136:K140"/>
    <mergeCell ref="A114:K114"/>
    <mergeCell ref="B115:K119"/>
    <mergeCell ref="A107:K107"/>
    <mergeCell ref="B108:K112"/>
    <mergeCell ref="B130:F130"/>
    <mergeCell ref="A121:K121"/>
    <mergeCell ref="B122:K126"/>
    <mergeCell ref="A128:K128"/>
    <mergeCell ref="B89:E89"/>
    <mergeCell ref="F89:K89"/>
    <mergeCell ref="B90:E90"/>
    <mergeCell ref="F90:K90"/>
    <mergeCell ref="F82:K82"/>
    <mergeCell ref="B82:E82"/>
    <mergeCell ref="B83:E83"/>
    <mergeCell ref="B84:E84"/>
    <mergeCell ref="B85:E85"/>
    <mergeCell ref="F85:K85"/>
    <mergeCell ref="F86:K86"/>
    <mergeCell ref="F87:K87"/>
    <mergeCell ref="B86:E86"/>
    <mergeCell ref="B87:E87"/>
    <mergeCell ref="A97:B97"/>
    <mergeCell ref="A98:B98"/>
    <mergeCell ref="C97:K97"/>
    <mergeCell ref="C98:K98"/>
    <mergeCell ref="B92:E92"/>
    <mergeCell ref="F92:K92"/>
    <mergeCell ref="B93:E93"/>
    <mergeCell ref="F93:K93"/>
    <mergeCell ref="B94:E94"/>
    <mergeCell ref="F94:K94"/>
    <mergeCell ref="A6:D6"/>
    <mergeCell ref="E6:K6"/>
    <mergeCell ref="A100:K100"/>
    <mergeCell ref="B101:K105"/>
    <mergeCell ref="A80:K80"/>
    <mergeCell ref="A36:K36"/>
    <mergeCell ref="A8:K8"/>
    <mergeCell ref="B17:K22"/>
    <mergeCell ref="A9:K9"/>
    <mergeCell ref="A16:K16"/>
    <mergeCell ref="A24:K24"/>
    <mergeCell ref="B25:K26"/>
    <mergeCell ref="B29:K30"/>
    <mergeCell ref="A28:K28"/>
    <mergeCell ref="A32:K32"/>
    <mergeCell ref="B33:K34"/>
    <mergeCell ref="A1:K1"/>
    <mergeCell ref="A3:D3"/>
    <mergeCell ref="A4:D4"/>
    <mergeCell ref="E3:K3"/>
    <mergeCell ref="E4:K4"/>
    <mergeCell ref="B37:K38"/>
    <mergeCell ref="A40:K40"/>
    <mergeCell ref="B41:K43"/>
    <mergeCell ref="A45:K45"/>
    <mergeCell ref="B46:K48"/>
    <mergeCell ref="A50:K50"/>
    <mergeCell ref="B52:D52"/>
    <mergeCell ref="B53:D53"/>
    <mergeCell ref="B74:K78"/>
    <mergeCell ref="A96:K96"/>
    <mergeCell ref="B57:D57"/>
    <mergeCell ref="B58:D58"/>
    <mergeCell ref="A51:K51"/>
    <mergeCell ref="A73:K73"/>
    <mergeCell ref="B56:D56"/>
    <mergeCell ref="A61:D61"/>
    <mergeCell ref="B62:C63"/>
    <mergeCell ref="B91:E91"/>
    <mergeCell ref="F91:K91"/>
    <mergeCell ref="F83:K83"/>
    <mergeCell ref="F84:K84"/>
  </mergeCells>
  <dataValidations count="4">
    <dataValidation type="list" allowBlank="1" showInputMessage="1" showErrorMessage="1" sqref="E4:K4" xr:uid="{00000000-0002-0000-0300-000000000000}">
      <formula1>$L$1:$L$7</formula1>
    </dataValidation>
    <dataValidation type="list" allowBlank="1" showInputMessage="1" showErrorMessage="1" sqref="A14" xr:uid="{00000000-0002-0000-0300-000001000000}">
      <formula1>$L$8:$L$12</formula1>
    </dataValidation>
    <dataValidation type="list" allowBlank="1" showInputMessage="1" showErrorMessage="1" sqref="A10:A13" xr:uid="{00000000-0002-0000-0300-000002000000}">
      <formula1>$L$13:$L$14</formula1>
    </dataValidation>
    <dataValidation allowBlank="1" showInputMessage="1" showErrorMessage="1" promptTitle="Ne unosi se." prompt="Ove vrijednosti se prenoste s radnog lista T3." sqref="C97:K98" xr:uid="{EE61F4BF-3E4F-428B-8640-F6F033C5749C}"/>
  </dataValidations>
  <pageMargins left="0.51181102362204722" right="0.70866141732283472" top="0.35433070866141736" bottom="0.35433070866141736" header="0.31496062992125984" footer="0.31496062992125984"/>
  <pageSetup paperSize="9" orientation="landscape" verticalDpi="597"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O81"/>
  <sheetViews>
    <sheetView zoomScaleNormal="100" workbookViewId="0">
      <selection activeCell="A2" sqref="A2"/>
    </sheetView>
  </sheetViews>
  <sheetFormatPr defaultRowHeight="14.25" x14ac:dyDescent="0.2"/>
  <cols>
    <col min="1" max="1" width="9.140625" style="93"/>
    <col min="2" max="2" width="10.42578125" style="93" customWidth="1"/>
    <col min="3" max="3" width="9.140625" style="93"/>
    <col min="4" max="4" width="9.140625" style="93" customWidth="1"/>
    <col min="5" max="5" width="8" style="93" customWidth="1"/>
    <col min="6" max="6" width="9.140625" style="93" customWidth="1"/>
    <col min="7" max="8" width="9.140625" style="93"/>
    <col min="9" max="9" width="12.42578125" style="93" bestFit="1" customWidth="1"/>
    <col min="10" max="10" width="9.140625" style="93"/>
    <col min="11" max="14" width="8" style="93" customWidth="1"/>
    <col min="15" max="15" width="0" style="93" hidden="1" customWidth="1"/>
    <col min="16" max="16384" width="9.140625" style="93"/>
  </cols>
  <sheetData>
    <row r="1" spans="1:14" ht="65.25" customHeight="1" x14ac:dyDescent="0.2">
      <c r="A1" s="203" t="str">
        <f>UPPER(CONCATENATE("ACTION PLAN OF DEVELOPMENT OF ",G4," FOR ",G3," for the period from ",'4'!C97," to ",'4'!C98,""))</f>
        <v xml:space="preserve">ACTION PLAN OF DEVELOPMENT OF  FOR  FOR THE PERIOD FROM  TO </v>
      </c>
      <c r="B1" s="203"/>
      <c r="C1" s="203"/>
      <c r="D1" s="203"/>
      <c r="E1" s="203"/>
      <c r="F1" s="203"/>
      <c r="G1" s="203"/>
      <c r="H1" s="203"/>
      <c r="I1" s="203"/>
      <c r="J1" s="203"/>
      <c r="K1" s="203"/>
      <c r="L1" s="203"/>
      <c r="M1" s="203"/>
      <c r="N1" s="203"/>
    </row>
    <row r="3" spans="1:14" ht="15" customHeight="1" x14ac:dyDescent="0.2">
      <c r="A3" s="218" t="s">
        <v>150</v>
      </c>
      <c r="B3" s="219"/>
      <c r="C3" s="219"/>
      <c r="D3" s="219"/>
      <c r="E3" s="219"/>
      <c r="F3" s="220"/>
      <c r="G3" s="221" t="str">
        <f>IF('4'!E3&lt;&gt;0,'4'!E3,"")</f>
        <v/>
      </c>
      <c r="H3" s="222"/>
      <c r="I3" s="222"/>
      <c r="J3" s="222"/>
      <c r="K3" s="222"/>
      <c r="L3" s="222"/>
      <c r="M3" s="222"/>
      <c r="N3" s="223"/>
    </row>
    <row r="4" spans="1:14" ht="15" x14ac:dyDescent="0.25">
      <c r="A4" s="215" t="s">
        <v>478</v>
      </c>
      <c r="B4" s="216"/>
      <c r="C4" s="216"/>
      <c r="D4" s="216"/>
      <c r="E4" s="216"/>
      <c r="F4" s="217"/>
      <c r="G4" s="221" t="str">
        <f>IF('4'!E4&lt;&gt;0,'4'!E4,"")</f>
        <v/>
      </c>
      <c r="H4" s="222"/>
      <c r="I4" s="222"/>
      <c r="J4" s="222"/>
      <c r="K4" s="222"/>
      <c r="L4" s="222"/>
      <c r="M4" s="222"/>
      <c r="N4" s="223"/>
    </row>
    <row r="6" spans="1:14" ht="15" customHeight="1" x14ac:dyDescent="0.2">
      <c r="A6" s="218" t="s">
        <v>177</v>
      </c>
      <c r="B6" s="219"/>
      <c r="C6" s="219"/>
      <c r="D6" s="219"/>
      <c r="E6" s="219"/>
      <c r="F6" s="220"/>
      <c r="G6" s="221" t="str">
        <f>IF('4'!E6&lt;&gt;0,'4'!E6,"")</f>
        <v/>
      </c>
      <c r="H6" s="222"/>
      <c r="I6" s="222"/>
      <c r="J6" s="222"/>
      <c r="K6" s="222"/>
      <c r="L6" s="222"/>
      <c r="M6" s="222"/>
      <c r="N6" s="223"/>
    </row>
    <row r="8" spans="1:14" x14ac:dyDescent="0.2">
      <c r="A8" s="200" t="s">
        <v>178</v>
      </c>
      <c r="B8" s="200"/>
      <c r="C8" s="200"/>
      <c r="D8" s="200"/>
      <c r="E8" s="200"/>
      <c r="F8" s="200"/>
      <c r="G8" s="200"/>
      <c r="H8" s="200"/>
      <c r="I8" s="200"/>
      <c r="J8" s="200"/>
      <c r="K8" s="200"/>
      <c r="L8" s="200"/>
      <c r="M8" s="200"/>
      <c r="N8" s="200"/>
    </row>
    <row r="9" spans="1:14" ht="15" x14ac:dyDescent="0.2">
      <c r="A9" s="201" t="s">
        <v>179</v>
      </c>
      <c r="B9" s="201"/>
      <c r="C9" s="201"/>
      <c r="D9" s="201"/>
      <c r="E9" s="201"/>
      <c r="F9" s="201"/>
      <c r="G9" s="201"/>
      <c r="H9" s="201"/>
      <c r="I9" s="201"/>
      <c r="J9" s="201"/>
      <c r="K9" s="201"/>
      <c r="L9" s="201"/>
      <c r="M9" s="201"/>
      <c r="N9" s="201"/>
    </row>
    <row r="10" spans="1:14" ht="15" x14ac:dyDescent="0.25">
      <c r="B10" s="94" t="s">
        <v>17</v>
      </c>
      <c r="C10" s="202" t="str">
        <f>IF('4'!B131&lt;&gt;0,'4'!B131,"")</f>
        <v/>
      </c>
      <c r="D10" s="202"/>
      <c r="E10" s="202"/>
      <c r="F10" s="202"/>
      <c r="G10" s="202"/>
      <c r="H10" s="202"/>
      <c r="I10" s="202"/>
      <c r="J10" s="202"/>
      <c r="K10" s="202"/>
      <c r="L10" s="202"/>
      <c r="M10" s="202"/>
      <c r="N10" s="202"/>
    </row>
    <row r="11" spans="1:14" ht="15" x14ac:dyDescent="0.25">
      <c r="B11" s="94" t="s">
        <v>18</v>
      </c>
      <c r="C11" s="202" t="str">
        <f>IF('4'!B132&lt;&gt;0,'4'!B132,"")</f>
        <v/>
      </c>
      <c r="D11" s="202"/>
      <c r="E11" s="202"/>
      <c r="F11" s="202"/>
      <c r="G11" s="202"/>
      <c r="H11" s="202"/>
      <c r="I11" s="202"/>
      <c r="J11" s="202"/>
      <c r="K11" s="202"/>
      <c r="L11" s="202"/>
      <c r="M11" s="202"/>
      <c r="N11" s="202"/>
    </row>
    <row r="12" spans="1:14" ht="15" x14ac:dyDescent="0.25">
      <c r="B12" s="94" t="s">
        <v>19</v>
      </c>
      <c r="C12" s="202" t="str">
        <f>IF('4'!B133&lt;&gt;0,'4'!B133,"")</f>
        <v/>
      </c>
      <c r="D12" s="202"/>
      <c r="E12" s="202"/>
      <c r="F12" s="202"/>
      <c r="G12" s="202"/>
      <c r="H12" s="202"/>
      <c r="I12" s="202"/>
      <c r="J12" s="202"/>
      <c r="K12" s="202"/>
      <c r="L12" s="202"/>
      <c r="M12" s="202"/>
      <c r="N12" s="202"/>
    </row>
    <row r="14" spans="1:14" x14ac:dyDescent="0.2">
      <c r="A14" s="200" t="s">
        <v>180</v>
      </c>
      <c r="B14" s="200"/>
      <c r="C14" s="200"/>
      <c r="D14" s="200"/>
      <c r="E14" s="200"/>
      <c r="F14" s="200"/>
      <c r="G14" s="200"/>
      <c r="H14" s="200"/>
      <c r="I14" s="200"/>
      <c r="J14" s="200"/>
      <c r="K14" s="200"/>
      <c r="L14" s="200"/>
      <c r="M14" s="200"/>
      <c r="N14" s="200"/>
    </row>
    <row r="15" spans="1:14" ht="78" customHeight="1" x14ac:dyDescent="0.2">
      <c r="A15" s="208" t="s">
        <v>479</v>
      </c>
      <c r="B15" s="208"/>
      <c r="C15" s="208"/>
      <c r="D15" s="208"/>
      <c r="E15" s="208"/>
      <c r="F15" s="208"/>
      <c r="G15" s="208"/>
      <c r="H15" s="208"/>
      <c r="I15" s="208"/>
      <c r="J15" s="208"/>
      <c r="K15" s="208"/>
      <c r="L15" s="208"/>
      <c r="M15" s="208"/>
      <c r="N15" s="208"/>
    </row>
    <row r="17" spans="1:14" ht="15" x14ac:dyDescent="0.25">
      <c r="B17" s="207" t="s">
        <v>165</v>
      </c>
      <c r="C17" s="207"/>
      <c r="D17" s="207"/>
      <c r="E17" s="207"/>
      <c r="F17" s="207"/>
      <c r="G17" s="207"/>
      <c r="H17" s="207" t="s">
        <v>166</v>
      </c>
      <c r="I17" s="207"/>
      <c r="J17" s="207"/>
      <c r="K17" s="207"/>
      <c r="L17" s="207"/>
      <c r="M17" s="207"/>
      <c r="N17" s="207"/>
    </row>
    <row r="18" spans="1:14" x14ac:dyDescent="0.2">
      <c r="B18" s="204" t="s">
        <v>53</v>
      </c>
      <c r="C18" s="204"/>
      <c r="D18" s="204"/>
      <c r="E18" s="204"/>
      <c r="F18" s="204"/>
      <c r="G18" s="204"/>
      <c r="H18" s="205" t="s">
        <v>57</v>
      </c>
      <c r="I18" s="205"/>
      <c r="J18" s="205"/>
      <c r="K18" s="205"/>
      <c r="L18" s="205"/>
      <c r="M18" s="205"/>
      <c r="N18" s="205"/>
    </row>
    <row r="19" spans="1:14" x14ac:dyDescent="0.2">
      <c r="B19" s="206" t="s">
        <v>54</v>
      </c>
      <c r="C19" s="206"/>
      <c r="D19" s="206"/>
      <c r="E19" s="206"/>
      <c r="F19" s="206"/>
      <c r="G19" s="206"/>
      <c r="H19" s="205" t="s">
        <v>58</v>
      </c>
      <c r="I19" s="205"/>
      <c r="J19" s="205"/>
      <c r="K19" s="205"/>
      <c r="L19" s="205"/>
      <c r="M19" s="205"/>
      <c r="N19" s="205"/>
    </row>
    <row r="20" spans="1:14" x14ac:dyDescent="0.2">
      <c r="B20" s="206" t="s">
        <v>52</v>
      </c>
      <c r="C20" s="206"/>
      <c r="D20" s="206"/>
      <c r="E20" s="206"/>
      <c r="F20" s="206"/>
      <c r="G20" s="206"/>
      <c r="H20" s="205" t="s">
        <v>59</v>
      </c>
      <c r="I20" s="205"/>
      <c r="J20" s="205"/>
      <c r="K20" s="205"/>
      <c r="L20" s="205"/>
      <c r="M20" s="205"/>
      <c r="N20" s="205"/>
    </row>
    <row r="21" spans="1:14" x14ac:dyDescent="0.2">
      <c r="B21" s="206" t="s">
        <v>55</v>
      </c>
      <c r="C21" s="206"/>
      <c r="D21" s="206"/>
      <c r="E21" s="206"/>
      <c r="F21" s="206"/>
      <c r="G21" s="206"/>
      <c r="H21" s="205" t="s">
        <v>60</v>
      </c>
      <c r="I21" s="205"/>
      <c r="J21" s="205"/>
      <c r="K21" s="205"/>
      <c r="L21" s="205"/>
      <c r="M21" s="205"/>
      <c r="N21" s="205"/>
    </row>
    <row r="22" spans="1:14" x14ac:dyDescent="0.2">
      <c r="B22" s="206" t="s">
        <v>56</v>
      </c>
      <c r="C22" s="206"/>
      <c r="D22" s="206"/>
      <c r="E22" s="206"/>
      <c r="F22" s="206"/>
      <c r="G22" s="206"/>
      <c r="H22" s="205" t="s">
        <v>61</v>
      </c>
      <c r="I22" s="205"/>
      <c r="J22" s="205"/>
      <c r="K22" s="205"/>
      <c r="L22" s="205"/>
      <c r="M22" s="205"/>
      <c r="N22" s="205"/>
    </row>
    <row r="24" spans="1:14" ht="15" x14ac:dyDescent="0.25">
      <c r="B24" s="207" t="s">
        <v>168</v>
      </c>
      <c r="C24" s="207"/>
      <c r="D24" s="207"/>
      <c r="E24" s="207"/>
      <c r="F24" s="207"/>
      <c r="G24" s="207"/>
      <c r="H24" s="207" t="s">
        <v>167</v>
      </c>
      <c r="I24" s="207"/>
      <c r="J24" s="207"/>
      <c r="K24" s="207"/>
      <c r="L24" s="207"/>
      <c r="M24" s="207"/>
      <c r="N24" s="207"/>
    </row>
    <row r="25" spans="1:14" x14ac:dyDescent="0.2">
      <c r="B25" s="204" t="s">
        <v>62</v>
      </c>
      <c r="C25" s="204"/>
      <c r="D25" s="204"/>
      <c r="E25" s="204"/>
      <c r="F25" s="204"/>
      <c r="G25" s="204"/>
      <c r="H25" s="205" t="s">
        <v>67</v>
      </c>
      <c r="I25" s="205"/>
      <c r="J25" s="205"/>
      <c r="K25" s="205"/>
      <c r="L25" s="205"/>
      <c r="M25" s="205"/>
      <c r="N25" s="205"/>
    </row>
    <row r="26" spans="1:14" x14ac:dyDescent="0.2">
      <c r="B26" s="204" t="s">
        <v>63</v>
      </c>
      <c r="C26" s="204"/>
      <c r="D26" s="204"/>
      <c r="E26" s="204"/>
      <c r="F26" s="204"/>
      <c r="G26" s="204"/>
      <c r="H26" s="205" t="s">
        <v>68</v>
      </c>
      <c r="I26" s="205"/>
      <c r="J26" s="205"/>
      <c r="K26" s="205"/>
      <c r="L26" s="205"/>
      <c r="M26" s="205"/>
      <c r="N26" s="205"/>
    </row>
    <row r="27" spans="1:14" x14ac:dyDescent="0.2">
      <c r="B27" s="204" t="s">
        <v>64</v>
      </c>
      <c r="C27" s="204"/>
      <c r="D27" s="204"/>
      <c r="E27" s="204"/>
      <c r="F27" s="204"/>
      <c r="G27" s="204"/>
      <c r="H27" s="205" t="s">
        <v>69</v>
      </c>
      <c r="I27" s="205"/>
      <c r="J27" s="205"/>
      <c r="K27" s="205"/>
      <c r="L27" s="205"/>
      <c r="M27" s="205"/>
      <c r="N27" s="205"/>
    </row>
    <row r="28" spans="1:14" x14ac:dyDescent="0.2">
      <c r="B28" s="204" t="s">
        <v>65</v>
      </c>
      <c r="C28" s="204"/>
      <c r="D28" s="204"/>
      <c r="E28" s="204"/>
      <c r="F28" s="204"/>
      <c r="G28" s="204"/>
      <c r="H28" s="205" t="s">
        <v>70</v>
      </c>
      <c r="I28" s="205"/>
      <c r="J28" s="205"/>
      <c r="K28" s="205"/>
      <c r="L28" s="205"/>
      <c r="M28" s="205"/>
      <c r="N28" s="205"/>
    </row>
    <row r="29" spans="1:14" x14ac:dyDescent="0.2">
      <c r="B29" s="204" t="s">
        <v>66</v>
      </c>
      <c r="C29" s="204"/>
      <c r="D29" s="204"/>
      <c r="E29" s="204"/>
      <c r="F29" s="204"/>
      <c r="G29" s="204"/>
      <c r="H29" s="205" t="s">
        <v>71</v>
      </c>
      <c r="I29" s="205"/>
      <c r="J29" s="205"/>
      <c r="K29" s="205"/>
      <c r="L29" s="205"/>
      <c r="M29" s="205"/>
      <c r="N29" s="205"/>
    </row>
    <row r="31" spans="1:14" x14ac:dyDescent="0.2">
      <c r="A31" s="200" t="s">
        <v>181</v>
      </c>
      <c r="B31" s="200"/>
      <c r="C31" s="200"/>
      <c r="D31" s="200"/>
      <c r="E31" s="200"/>
      <c r="F31" s="200"/>
      <c r="G31" s="200"/>
      <c r="H31" s="200"/>
      <c r="I31" s="200"/>
      <c r="J31" s="200"/>
      <c r="K31" s="200"/>
      <c r="L31" s="200"/>
      <c r="M31" s="200"/>
      <c r="N31" s="200"/>
    </row>
    <row r="32" spans="1:14" ht="81" customHeight="1" x14ac:dyDescent="0.2">
      <c r="A32" s="208" t="s">
        <v>362</v>
      </c>
      <c r="B32" s="208"/>
      <c r="C32" s="208"/>
      <c r="D32" s="208"/>
      <c r="E32" s="208"/>
      <c r="F32" s="208"/>
      <c r="G32" s="208"/>
      <c r="H32" s="208"/>
      <c r="I32" s="208"/>
      <c r="J32" s="208"/>
      <c r="K32" s="208"/>
      <c r="L32" s="208"/>
      <c r="M32" s="208"/>
      <c r="N32" s="208"/>
    </row>
    <row r="34" spans="1:14" x14ac:dyDescent="0.2">
      <c r="A34" s="209" t="s">
        <v>182</v>
      </c>
      <c r="B34" s="209"/>
      <c r="C34" s="210" t="s">
        <v>183</v>
      </c>
      <c r="D34" s="211"/>
      <c r="E34" s="211"/>
      <c r="F34" s="211"/>
      <c r="G34" s="211"/>
      <c r="H34" s="211"/>
      <c r="I34" s="211"/>
      <c r="J34" s="211"/>
      <c r="K34" s="211"/>
      <c r="L34" s="211"/>
      <c r="M34" s="211"/>
      <c r="N34" s="211"/>
    </row>
    <row r="35" spans="1:14" x14ac:dyDescent="0.2">
      <c r="A35" s="212"/>
      <c r="B35" s="212"/>
      <c r="C35" s="224"/>
      <c r="D35" s="225"/>
      <c r="E35" s="225"/>
      <c r="F35" s="225"/>
      <c r="G35" s="225"/>
      <c r="H35" s="225"/>
      <c r="I35" s="225"/>
      <c r="J35" s="225"/>
      <c r="K35" s="225"/>
      <c r="L35" s="225"/>
      <c r="M35" s="225"/>
      <c r="N35" s="225"/>
    </row>
    <row r="36" spans="1:14" x14ac:dyDescent="0.2">
      <c r="A36" s="212"/>
      <c r="B36" s="212"/>
      <c r="C36" s="213"/>
      <c r="D36" s="214"/>
      <c r="E36" s="214"/>
      <c r="F36" s="214"/>
      <c r="G36" s="214"/>
      <c r="H36" s="214"/>
      <c r="I36" s="214"/>
      <c r="J36" s="214"/>
      <c r="K36" s="214"/>
      <c r="L36" s="214"/>
      <c r="M36" s="214"/>
      <c r="N36" s="214"/>
    </row>
    <row r="37" spans="1:14" x14ac:dyDescent="0.2">
      <c r="A37" s="212"/>
      <c r="B37" s="212"/>
      <c r="C37" s="213"/>
      <c r="D37" s="214"/>
      <c r="E37" s="214"/>
      <c r="F37" s="214"/>
      <c r="G37" s="214"/>
      <c r="H37" s="214"/>
      <c r="I37" s="214"/>
      <c r="J37" s="214"/>
      <c r="K37" s="214"/>
      <c r="L37" s="214"/>
      <c r="M37" s="214"/>
      <c r="N37" s="214"/>
    </row>
    <row r="38" spans="1:14" x14ac:dyDescent="0.2">
      <c r="A38" s="212"/>
      <c r="B38" s="212"/>
      <c r="C38" s="213"/>
      <c r="D38" s="214"/>
      <c r="E38" s="214"/>
      <c r="F38" s="214"/>
      <c r="G38" s="214"/>
      <c r="H38" s="214"/>
      <c r="I38" s="214"/>
      <c r="J38" s="214"/>
      <c r="K38" s="214"/>
      <c r="L38" s="214"/>
      <c r="M38" s="214"/>
      <c r="N38" s="214"/>
    </row>
    <row r="39" spans="1:14" x14ac:dyDescent="0.2">
      <c r="A39" s="212"/>
      <c r="B39" s="212"/>
      <c r="C39" s="213"/>
      <c r="D39" s="214"/>
      <c r="E39" s="214"/>
      <c r="F39" s="214"/>
      <c r="G39" s="214"/>
      <c r="H39" s="214"/>
      <c r="I39" s="214"/>
      <c r="J39" s="214"/>
      <c r="K39" s="214"/>
      <c r="L39" s="214"/>
      <c r="M39" s="214"/>
      <c r="N39" s="214"/>
    </row>
    <row r="40" spans="1:14" x14ac:dyDescent="0.2">
      <c r="A40" s="212"/>
      <c r="B40" s="212"/>
      <c r="C40" s="213"/>
      <c r="D40" s="214"/>
      <c r="E40" s="214"/>
      <c r="F40" s="214"/>
      <c r="G40" s="214"/>
      <c r="H40" s="214"/>
      <c r="I40" s="214"/>
      <c r="J40" s="214"/>
      <c r="K40" s="214"/>
      <c r="L40" s="214"/>
      <c r="M40" s="214"/>
      <c r="N40" s="214"/>
    </row>
    <row r="41" spans="1:14" x14ac:dyDescent="0.2">
      <c r="A41" s="212"/>
      <c r="B41" s="212"/>
      <c r="C41" s="213"/>
      <c r="D41" s="214"/>
      <c r="E41" s="214"/>
      <c r="F41" s="214"/>
      <c r="G41" s="214"/>
      <c r="H41" s="214"/>
      <c r="I41" s="214"/>
      <c r="J41" s="214"/>
      <c r="K41" s="214"/>
      <c r="L41" s="214"/>
      <c r="M41" s="214"/>
      <c r="N41" s="214"/>
    </row>
    <row r="42" spans="1:14" x14ac:dyDescent="0.2">
      <c r="A42" s="212"/>
      <c r="B42" s="212"/>
      <c r="C42" s="213"/>
      <c r="D42" s="214"/>
      <c r="E42" s="214"/>
      <c r="F42" s="214"/>
      <c r="G42" s="214"/>
      <c r="H42" s="214"/>
      <c r="I42" s="214"/>
      <c r="J42" s="214"/>
      <c r="K42" s="214"/>
      <c r="L42" s="214"/>
      <c r="M42" s="214"/>
      <c r="N42" s="214"/>
    </row>
    <row r="43" spans="1:14" x14ac:dyDescent="0.2">
      <c r="A43" s="212"/>
      <c r="B43" s="212"/>
      <c r="C43" s="213"/>
      <c r="D43" s="214"/>
      <c r="E43" s="214"/>
      <c r="F43" s="214"/>
      <c r="G43" s="214"/>
      <c r="H43" s="214"/>
      <c r="I43" s="214"/>
      <c r="J43" s="214"/>
      <c r="K43" s="214"/>
      <c r="L43" s="214"/>
      <c r="M43" s="214"/>
      <c r="N43" s="214"/>
    </row>
    <row r="44" spans="1:14" x14ac:dyDescent="0.2">
      <c r="A44" s="212"/>
      <c r="B44" s="212"/>
      <c r="C44" s="213"/>
      <c r="D44" s="214"/>
      <c r="E44" s="214"/>
      <c r="F44" s="214"/>
      <c r="G44" s="214"/>
      <c r="H44" s="214"/>
      <c r="I44" s="214"/>
      <c r="J44" s="214"/>
      <c r="K44" s="214"/>
      <c r="L44" s="214"/>
      <c r="M44" s="214"/>
      <c r="N44" s="214"/>
    </row>
    <row r="46" spans="1:14" x14ac:dyDescent="0.2">
      <c r="A46" s="200" t="s">
        <v>184</v>
      </c>
      <c r="B46" s="200"/>
      <c r="C46" s="200"/>
      <c r="D46" s="200"/>
      <c r="E46" s="200"/>
      <c r="F46" s="200"/>
      <c r="G46" s="200"/>
      <c r="H46" s="200"/>
      <c r="I46" s="200"/>
      <c r="J46" s="200"/>
      <c r="K46" s="200"/>
      <c r="L46" s="200"/>
      <c r="M46" s="200"/>
      <c r="N46" s="200"/>
    </row>
    <row r="47" spans="1:14" ht="213.75" customHeight="1" x14ac:dyDescent="0.2">
      <c r="A47" s="208" t="s">
        <v>480</v>
      </c>
      <c r="B47" s="208"/>
      <c r="C47" s="208"/>
      <c r="D47" s="208"/>
      <c r="E47" s="208"/>
      <c r="F47" s="208"/>
      <c r="G47" s="208"/>
      <c r="H47" s="208"/>
      <c r="I47" s="208"/>
      <c r="J47" s="208"/>
      <c r="K47" s="208"/>
      <c r="L47" s="208"/>
      <c r="M47" s="208"/>
      <c r="N47" s="208"/>
    </row>
    <row r="49" spans="1:15" ht="15" x14ac:dyDescent="0.2">
      <c r="A49" s="229" t="s">
        <v>185</v>
      </c>
      <c r="B49" s="229"/>
      <c r="C49" s="229"/>
      <c r="D49" s="229" t="s">
        <v>186</v>
      </c>
      <c r="E49" s="229"/>
      <c r="F49" s="229"/>
      <c r="G49" s="229" t="s">
        <v>187</v>
      </c>
      <c r="H49" s="229"/>
      <c r="I49" s="95" t="s">
        <v>188</v>
      </c>
      <c r="J49" s="95" t="s">
        <v>189</v>
      </c>
      <c r="K49" s="95" t="s">
        <v>24</v>
      </c>
      <c r="L49" s="95" t="s">
        <v>25</v>
      </c>
      <c r="M49" s="95" t="s">
        <v>26</v>
      </c>
      <c r="N49" s="95" t="s">
        <v>27</v>
      </c>
      <c r="O49" s="93" t="s">
        <v>29</v>
      </c>
    </row>
    <row r="50" spans="1:15" ht="30" customHeight="1" x14ac:dyDescent="0.2">
      <c r="A50" s="226" t="str">
        <f>IF('5'!C35&lt;&gt;0,C35,"")</f>
        <v/>
      </c>
      <c r="B50" s="226"/>
      <c r="C50" s="226"/>
      <c r="D50" s="227"/>
      <c r="E50" s="227"/>
      <c r="F50" s="227"/>
      <c r="G50" s="228"/>
      <c r="H50" s="228"/>
      <c r="I50" s="96"/>
      <c r="J50" s="96"/>
      <c r="K50" s="96">
        <v>0</v>
      </c>
      <c r="L50" s="96"/>
      <c r="M50" s="96"/>
      <c r="N50" s="96">
        <v>100</v>
      </c>
      <c r="O50" s="93" t="s">
        <v>33</v>
      </c>
    </row>
    <row r="51" spans="1:15" ht="30" customHeight="1" x14ac:dyDescent="0.2">
      <c r="A51" s="226" t="str">
        <f>IF('5'!C36&lt;&gt;0,C36,"")</f>
        <v/>
      </c>
      <c r="B51" s="226"/>
      <c r="C51" s="226"/>
      <c r="D51" s="227"/>
      <c r="E51" s="227"/>
      <c r="F51" s="227"/>
      <c r="G51" s="228"/>
      <c r="H51" s="228"/>
      <c r="I51" s="96"/>
      <c r="J51" s="96"/>
      <c r="K51" s="96">
        <v>0</v>
      </c>
      <c r="L51" s="96"/>
      <c r="M51" s="96"/>
      <c r="N51" s="96">
        <v>100</v>
      </c>
      <c r="O51" s="93" t="s">
        <v>30</v>
      </c>
    </row>
    <row r="52" spans="1:15" ht="30" customHeight="1" x14ac:dyDescent="0.2">
      <c r="A52" s="226" t="str">
        <f>IF('5'!C37&lt;&gt;0,C37,"")</f>
        <v/>
      </c>
      <c r="B52" s="226"/>
      <c r="C52" s="226"/>
      <c r="D52" s="227"/>
      <c r="E52" s="227"/>
      <c r="F52" s="227"/>
      <c r="G52" s="228"/>
      <c r="H52" s="228"/>
      <c r="I52" s="96"/>
      <c r="J52" s="96"/>
      <c r="K52" s="96">
        <v>0</v>
      </c>
      <c r="L52" s="96"/>
      <c r="M52" s="96"/>
      <c r="N52" s="96">
        <v>100</v>
      </c>
      <c r="O52" s="93" t="s">
        <v>31</v>
      </c>
    </row>
    <row r="53" spans="1:15" ht="30" customHeight="1" x14ac:dyDescent="0.2">
      <c r="A53" s="226" t="str">
        <f>IF('5'!C38&lt;&gt;0,C38,"")</f>
        <v/>
      </c>
      <c r="B53" s="226"/>
      <c r="C53" s="226"/>
      <c r="D53" s="227"/>
      <c r="E53" s="227"/>
      <c r="F53" s="227"/>
      <c r="G53" s="228"/>
      <c r="H53" s="228"/>
      <c r="I53" s="96"/>
      <c r="J53" s="96"/>
      <c r="K53" s="96">
        <v>0</v>
      </c>
      <c r="L53" s="96"/>
      <c r="M53" s="96"/>
      <c r="N53" s="96">
        <v>100</v>
      </c>
      <c r="O53" s="93" t="s">
        <v>32</v>
      </c>
    </row>
    <row r="54" spans="1:15" ht="30" customHeight="1" x14ac:dyDescent="0.2">
      <c r="A54" s="226" t="str">
        <f>IF('5'!C39&lt;&gt;0,C39,"")</f>
        <v/>
      </c>
      <c r="B54" s="226"/>
      <c r="C54" s="226"/>
      <c r="D54" s="227"/>
      <c r="E54" s="227"/>
      <c r="F54" s="227"/>
      <c r="G54" s="228"/>
      <c r="H54" s="228"/>
      <c r="I54" s="96"/>
      <c r="J54" s="96"/>
      <c r="K54" s="96">
        <v>0</v>
      </c>
      <c r="L54" s="96"/>
      <c r="M54" s="96"/>
      <c r="N54" s="96">
        <v>100</v>
      </c>
    </row>
    <row r="55" spans="1:15" ht="30" customHeight="1" x14ac:dyDescent="0.2">
      <c r="A55" s="226" t="str">
        <f>IF('5'!C40&lt;&gt;0,C40,"")</f>
        <v/>
      </c>
      <c r="B55" s="226"/>
      <c r="C55" s="226"/>
      <c r="D55" s="227"/>
      <c r="E55" s="227"/>
      <c r="F55" s="227"/>
      <c r="G55" s="228"/>
      <c r="H55" s="228"/>
      <c r="I55" s="96"/>
      <c r="J55" s="96"/>
      <c r="K55" s="96">
        <v>0</v>
      </c>
      <c r="L55" s="96"/>
      <c r="M55" s="96"/>
      <c r="N55" s="96">
        <v>100</v>
      </c>
    </row>
    <row r="56" spans="1:15" ht="30" customHeight="1" x14ac:dyDescent="0.2">
      <c r="A56" s="226" t="str">
        <f>IF('5'!C41&lt;&gt;0,C41,"")</f>
        <v/>
      </c>
      <c r="B56" s="226"/>
      <c r="C56" s="226"/>
      <c r="D56" s="227"/>
      <c r="E56" s="227"/>
      <c r="F56" s="227"/>
      <c r="G56" s="228"/>
      <c r="H56" s="228"/>
      <c r="I56" s="96"/>
      <c r="J56" s="96"/>
      <c r="K56" s="96">
        <v>0</v>
      </c>
      <c r="L56" s="96"/>
      <c r="M56" s="96"/>
      <c r="N56" s="96">
        <v>100</v>
      </c>
    </row>
    <row r="57" spans="1:15" ht="30" customHeight="1" x14ac:dyDescent="0.2">
      <c r="A57" s="226" t="str">
        <f>IF('5'!C42&lt;&gt;0,C42,"")</f>
        <v/>
      </c>
      <c r="B57" s="226"/>
      <c r="C57" s="226"/>
      <c r="D57" s="227"/>
      <c r="E57" s="227"/>
      <c r="F57" s="227"/>
      <c r="G57" s="228"/>
      <c r="H57" s="228"/>
      <c r="I57" s="96"/>
      <c r="J57" s="96"/>
      <c r="K57" s="96">
        <v>0</v>
      </c>
      <c r="L57" s="96"/>
      <c r="M57" s="96"/>
      <c r="N57" s="96">
        <v>100</v>
      </c>
    </row>
    <row r="58" spans="1:15" ht="30" customHeight="1" x14ac:dyDescent="0.2">
      <c r="A58" s="226" t="str">
        <f>IF('5'!C43&lt;&gt;0,C43,"")</f>
        <v/>
      </c>
      <c r="B58" s="226"/>
      <c r="C58" s="226"/>
      <c r="D58" s="227"/>
      <c r="E58" s="227"/>
      <c r="F58" s="227"/>
      <c r="G58" s="228"/>
      <c r="H58" s="228"/>
      <c r="I58" s="96"/>
      <c r="J58" s="96"/>
      <c r="K58" s="96">
        <v>0</v>
      </c>
      <c r="L58" s="96"/>
      <c r="M58" s="96"/>
      <c r="N58" s="96">
        <v>100</v>
      </c>
    </row>
    <row r="59" spans="1:15" ht="30" customHeight="1" x14ac:dyDescent="0.2">
      <c r="A59" s="226" t="str">
        <f>IF('5'!C44&lt;&gt;0,C44,"")</f>
        <v/>
      </c>
      <c r="B59" s="226"/>
      <c r="C59" s="226"/>
      <c r="D59" s="227"/>
      <c r="E59" s="227"/>
      <c r="F59" s="227"/>
      <c r="G59" s="228"/>
      <c r="H59" s="228"/>
      <c r="I59" s="96"/>
      <c r="J59" s="96"/>
      <c r="K59" s="96">
        <v>0</v>
      </c>
      <c r="L59" s="96"/>
      <c r="M59" s="96"/>
      <c r="N59" s="96">
        <v>100</v>
      </c>
    </row>
    <row r="61" spans="1:15" x14ac:dyDescent="0.2">
      <c r="A61" s="200" t="s">
        <v>190</v>
      </c>
      <c r="B61" s="200"/>
      <c r="C61" s="200"/>
      <c r="D61" s="200"/>
      <c r="E61" s="200"/>
      <c r="F61" s="200"/>
      <c r="G61" s="200"/>
      <c r="H61" s="200"/>
      <c r="I61" s="200"/>
      <c r="J61" s="200"/>
      <c r="K61" s="200"/>
      <c r="L61" s="200"/>
      <c r="M61" s="200"/>
      <c r="N61" s="200"/>
    </row>
    <row r="62" spans="1:15" ht="73.5" customHeight="1" x14ac:dyDescent="0.2">
      <c r="A62" s="208" t="s">
        <v>481</v>
      </c>
      <c r="B62" s="208"/>
      <c r="C62" s="208"/>
      <c r="D62" s="208"/>
      <c r="E62" s="208"/>
      <c r="F62" s="208"/>
      <c r="G62" s="208"/>
      <c r="H62" s="208"/>
      <c r="I62" s="208"/>
      <c r="J62" s="208"/>
      <c r="K62" s="208"/>
      <c r="L62" s="208"/>
      <c r="M62" s="208"/>
      <c r="N62" s="208"/>
    </row>
    <row r="64" spans="1:15" ht="28.5" customHeight="1" x14ac:dyDescent="0.2">
      <c r="A64" s="105" t="s">
        <v>189</v>
      </c>
      <c r="B64" s="105" t="s">
        <v>191</v>
      </c>
      <c r="C64" s="231" t="s">
        <v>192</v>
      </c>
      <c r="D64" s="231"/>
      <c r="E64" s="231"/>
      <c r="F64" s="231" t="s">
        <v>193</v>
      </c>
      <c r="G64" s="231"/>
      <c r="H64" s="231"/>
      <c r="I64" s="231"/>
      <c r="J64" s="231" t="s">
        <v>194</v>
      </c>
      <c r="K64" s="231"/>
      <c r="L64" s="231"/>
      <c r="M64" s="230" t="s">
        <v>195</v>
      </c>
      <c r="N64" s="230"/>
    </row>
    <row r="65" spans="1:14" x14ac:dyDescent="0.2">
      <c r="A65" s="97" t="str">
        <f>IF(J50&lt;&gt;0,J50,"")</f>
        <v/>
      </c>
      <c r="B65" s="98"/>
      <c r="C65" s="232"/>
      <c r="D65" s="232"/>
      <c r="E65" s="232"/>
      <c r="F65" s="232"/>
      <c r="G65" s="232"/>
      <c r="H65" s="232"/>
      <c r="I65" s="232"/>
      <c r="J65" s="232"/>
      <c r="K65" s="232"/>
      <c r="L65" s="232"/>
      <c r="M65" s="233"/>
      <c r="N65" s="233"/>
    </row>
    <row r="66" spans="1:14" x14ac:dyDescent="0.2">
      <c r="A66" s="97" t="str">
        <f t="shared" ref="A66:A74" si="0">IF(J51&lt;&gt;0,J51,"")</f>
        <v/>
      </c>
      <c r="B66" s="98"/>
      <c r="C66" s="234"/>
      <c r="D66" s="235"/>
      <c r="E66" s="236"/>
      <c r="F66" s="232"/>
      <c r="G66" s="232"/>
      <c r="H66" s="232"/>
      <c r="I66" s="232"/>
      <c r="J66" s="232"/>
      <c r="K66" s="232"/>
      <c r="L66" s="232"/>
      <c r="M66" s="233"/>
      <c r="N66" s="233"/>
    </row>
    <row r="67" spans="1:14" x14ac:dyDescent="0.2">
      <c r="A67" s="97" t="str">
        <f t="shared" si="0"/>
        <v/>
      </c>
      <c r="B67" s="98"/>
      <c r="C67" s="232"/>
      <c r="D67" s="232"/>
      <c r="E67" s="232"/>
      <c r="F67" s="232"/>
      <c r="G67" s="232"/>
      <c r="H67" s="232"/>
      <c r="I67" s="232"/>
      <c r="J67" s="232"/>
      <c r="K67" s="232"/>
      <c r="L67" s="232"/>
      <c r="M67" s="233"/>
      <c r="N67" s="233"/>
    </row>
    <row r="68" spans="1:14" x14ac:dyDescent="0.2">
      <c r="A68" s="97" t="str">
        <f t="shared" si="0"/>
        <v/>
      </c>
      <c r="B68" s="98"/>
      <c r="C68" s="232"/>
      <c r="D68" s="232"/>
      <c r="E68" s="232"/>
      <c r="F68" s="232"/>
      <c r="G68" s="232"/>
      <c r="H68" s="232"/>
      <c r="I68" s="232"/>
      <c r="J68" s="232"/>
      <c r="K68" s="232"/>
      <c r="L68" s="232"/>
      <c r="M68" s="233"/>
      <c r="N68" s="233"/>
    </row>
    <row r="69" spans="1:14" x14ac:dyDescent="0.2">
      <c r="A69" s="97" t="str">
        <f t="shared" si="0"/>
        <v/>
      </c>
      <c r="B69" s="98"/>
      <c r="C69" s="232"/>
      <c r="D69" s="232"/>
      <c r="E69" s="232"/>
      <c r="F69" s="232"/>
      <c r="G69" s="232"/>
      <c r="H69" s="232"/>
      <c r="I69" s="232"/>
      <c r="J69" s="232"/>
      <c r="K69" s="232"/>
      <c r="L69" s="232"/>
      <c r="M69" s="233"/>
      <c r="N69" s="233"/>
    </row>
    <row r="70" spans="1:14" x14ac:dyDescent="0.2">
      <c r="A70" s="97" t="str">
        <f t="shared" si="0"/>
        <v/>
      </c>
      <c r="B70" s="98"/>
      <c r="C70" s="232"/>
      <c r="D70" s="232"/>
      <c r="E70" s="232"/>
      <c r="F70" s="232"/>
      <c r="G70" s="232"/>
      <c r="H70" s="232"/>
      <c r="I70" s="232"/>
      <c r="J70" s="232"/>
      <c r="K70" s="232"/>
      <c r="L70" s="232"/>
      <c r="M70" s="233"/>
      <c r="N70" s="233"/>
    </row>
    <row r="71" spans="1:14" x14ac:dyDescent="0.2">
      <c r="A71" s="97" t="str">
        <f t="shared" si="0"/>
        <v/>
      </c>
      <c r="B71" s="98"/>
      <c r="C71" s="232"/>
      <c r="D71" s="232"/>
      <c r="E71" s="232"/>
      <c r="F71" s="232"/>
      <c r="G71" s="232"/>
      <c r="H71" s="232"/>
      <c r="I71" s="232"/>
      <c r="J71" s="232"/>
      <c r="K71" s="232"/>
      <c r="L71" s="232"/>
      <c r="M71" s="233"/>
      <c r="N71" s="233"/>
    </row>
    <row r="72" spans="1:14" x14ac:dyDescent="0.2">
      <c r="A72" s="97" t="str">
        <f t="shared" si="0"/>
        <v/>
      </c>
      <c r="B72" s="98"/>
      <c r="C72" s="232"/>
      <c r="D72" s="232"/>
      <c r="E72" s="232"/>
      <c r="F72" s="232"/>
      <c r="G72" s="232"/>
      <c r="H72" s="232"/>
      <c r="I72" s="232"/>
      <c r="J72" s="232"/>
      <c r="K72" s="232"/>
      <c r="L72" s="232"/>
      <c r="M72" s="233"/>
      <c r="N72" s="233"/>
    </row>
    <row r="73" spans="1:14" x14ac:dyDescent="0.2">
      <c r="A73" s="97" t="str">
        <f t="shared" si="0"/>
        <v/>
      </c>
      <c r="B73" s="98"/>
      <c r="C73" s="232"/>
      <c r="D73" s="232"/>
      <c r="E73" s="232"/>
      <c r="F73" s="232"/>
      <c r="G73" s="232"/>
      <c r="H73" s="232"/>
      <c r="I73" s="232"/>
      <c r="J73" s="232"/>
      <c r="K73" s="232"/>
      <c r="L73" s="232"/>
      <c r="M73" s="233"/>
      <c r="N73" s="233"/>
    </row>
    <row r="74" spans="1:14" x14ac:dyDescent="0.2">
      <c r="A74" s="97" t="str">
        <f t="shared" si="0"/>
        <v/>
      </c>
      <c r="B74" s="98"/>
      <c r="C74" s="232"/>
      <c r="D74" s="232"/>
      <c r="E74" s="232"/>
      <c r="F74" s="232"/>
      <c r="G74" s="232"/>
      <c r="H74" s="232"/>
      <c r="I74" s="232"/>
      <c r="J74" s="232"/>
      <c r="K74" s="232"/>
      <c r="L74" s="232"/>
      <c r="M74" s="233"/>
      <c r="N74" s="233"/>
    </row>
    <row r="75" spans="1:14" x14ac:dyDescent="0.2">
      <c r="A75" s="99"/>
      <c r="B75" s="100"/>
      <c r="C75" s="101"/>
      <c r="D75" s="101"/>
      <c r="E75" s="101"/>
      <c r="F75" s="101"/>
      <c r="G75" s="101"/>
      <c r="H75" s="101"/>
      <c r="I75" s="101"/>
      <c r="J75" s="101"/>
      <c r="K75" s="101"/>
      <c r="L75" s="101"/>
      <c r="M75" s="198">
        <f>SUM(M65:N74)</f>
        <v>0</v>
      </c>
      <c r="N75" s="199"/>
    </row>
    <row r="77" spans="1:14" ht="30" customHeight="1" x14ac:dyDescent="0.2">
      <c r="A77" s="237" t="s">
        <v>482</v>
      </c>
      <c r="B77" s="237"/>
      <c r="C77" s="237"/>
      <c r="D77" s="237"/>
      <c r="E77" s="237"/>
      <c r="F77" s="237"/>
      <c r="G77" s="237"/>
      <c r="H77" s="237"/>
      <c r="I77" s="237"/>
      <c r="J77" s="237"/>
      <c r="K77" s="237"/>
      <c r="L77" s="237"/>
      <c r="M77" s="237"/>
      <c r="N77" s="237"/>
    </row>
    <row r="78" spans="1:14" x14ac:dyDescent="0.2">
      <c r="B78" s="238"/>
      <c r="C78" s="238"/>
      <c r="D78" s="238"/>
      <c r="E78" s="238"/>
      <c r="F78" s="238"/>
      <c r="G78" s="238"/>
      <c r="H78" s="238"/>
      <c r="I78" s="238"/>
      <c r="J78" s="238"/>
      <c r="K78" s="238"/>
      <c r="L78" s="238"/>
      <c r="M78" s="238"/>
      <c r="N78" s="238"/>
    </row>
    <row r="79" spans="1:14" x14ac:dyDescent="0.2">
      <c r="B79" s="238"/>
      <c r="C79" s="238"/>
      <c r="D79" s="238"/>
      <c r="E79" s="238"/>
      <c r="F79" s="238"/>
      <c r="G79" s="238"/>
      <c r="H79" s="238"/>
      <c r="I79" s="238"/>
      <c r="J79" s="238"/>
      <c r="K79" s="238"/>
      <c r="L79" s="238"/>
      <c r="M79" s="238"/>
      <c r="N79" s="238"/>
    </row>
    <row r="80" spans="1:14" x14ac:dyDescent="0.2">
      <c r="B80" s="238"/>
      <c r="C80" s="238"/>
      <c r="D80" s="238"/>
      <c r="E80" s="238"/>
      <c r="F80" s="238"/>
      <c r="G80" s="238"/>
      <c r="H80" s="238"/>
      <c r="I80" s="238"/>
      <c r="J80" s="238"/>
      <c r="K80" s="238"/>
      <c r="L80" s="238"/>
      <c r="M80" s="238"/>
      <c r="N80" s="238"/>
    </row>
    <row r="81" spans="2:14" x14ac:dyDescent="0.2">
      <c r="B81" s="238"/>
      <c r="C81" s="238"/>
      <c r="D81" s="238"/>
      <c r="E81" s="238"/>
      <c r="F81" s="238"/>
      <c r="G81" s="238"/>
      <c r="H81" s="238"/>
      <c r="I81" s="238"/>
      <c r="J81" s="238"/>
      <c r="K81" s="238"/>
      <c r="L81" s="238"/>
      <c r="M81" s="238"/>
      <c r="N81" s="238"/>
    </row>
  </sheetData>
  <mergeCells count="146">
    <mergeCell ref="A77:N77"/>
    <mergeCell ref="B78:N81"/>
    <mergeCell ref="F68:I68"/>
    <mergeCell ref="F69:I69"/>
    <mergeCell ref="F70:I70"/>
    <mergeCell ref="F71:I71"/>
    <mergeCell ref="F72:I72"/>
    <mergeCell ref="F73:I73"/>
    <mergeCell ref="C70:E70"/>
    <mergeCell ref="C71:E71"/>
    <mergeCell ref="C72:E72"/>
    <mergeCell ref="C73:E73"/>
    <mergeCell ref="C74:E74"/>
    <mergeCell ref="C69:E69"/>
    <mergeCell ref="J73:L73"/>
    <mergeCell ref="M73:N73"/>
    <mergeCell ref="J74:L74"/>
    <mergeCell ref="M74:N74"/>
    <mergeCell ref="J71:L71"/>
    <mergeCell ref="M71:N71"/>
    <mergeCell ref="J72:L72"/>
    <mergeCell ref="M72:N72"/>
    <mergeCell ref="J69:L69"/>
    <mergeCell ref="M69:N69"/>
    <mergeCell ref="F65:I65"/>
    <mergeCell ref="F66:I66"/>
    <mergeCell ref="F67:I67"/>
    <mergeCell ref="C64:E64"/>
    <mergeCell ref="C65:E65"/>
    <mergeCell ref="C66:E66"/>
    <mergeCell ref="C67:E67"/>
    <mergeCell ref="C68:E68"/>
    <mergeCell ref="F74:I74"/>
    <mergeCell ref="J70:L70"/>
    <mergeCell ref="M70:N70"/>
    <mergeCell ref="J67:L67"/>
    <mergeCell ref="M67:N67"/>
    <mergeCell ref="J68:L68"/>
    <mergeCell ref="M68:N68"/>
    <mergeCell ref="J65:L65"/>
    <mergeCell ref="M65:N65"/>
    <mergeCell ref="J66:L66"/>
    <mergeCell ref="M66:N66"/>
    <mergeCell ref="A59:C59"/>
    <mergeCell ref="D59:F59"/>
    <mergeCell ref="G59:H59"/>
    <mergeCell ref="A61:N61"/>
    <mergeCell ref="A62:N62"/>
    <mergeCell ref="M64:N64"/>
    <mergeCell ref="J64:L64"/>
    <mergeCell ref="A57:C57"/>
    <mergeCell ref="D57:F57"/>
    <mergeCell ref="G57:H57"/>
    <mergeCell ref="A58:C58"/>
    <mergeCell ref="D58:F58"/>
    <mergeCell ref="G58:H58"/>
    <mergeCell ref="F64:I64"/>
    <mergeCell ref="A55:C55"/>
    <mergeCell ref="D55:F55"/>
    <mergeCell ref="G55:H55"/>
    <mergeCell ref="A56:C56"/>
    <mergeCell ref="D56:F56"/>
    <mergeCell ref="G56:H56"/>
    <mergeCell ref="A53:C53"/>
    <mergeCell ref="D53:F53"/>
    <mergeCell ref="G53:H53"/>
    <mergeCell ref="A54:C54"/>
    <mergeCell ref="D54:F54"/>
    <mergeCell ref="G54:H54"/>
    <mergeCell ref="A51:C51"/>
    <mergeCell ref="D51:F51"/>
    <mergeCell ref="G51:H51"/>
    <mergeCell ref="A52:C52"/>
    <mergeCell ref="D52:F52"/>
    <mergeCell ref="G52:H52"/>
    <mergeCell ref="A49:C49"/>
    <mergeCell ref="D49:F49"/>
    <mergeCell ref="G49:H49"/>
    <mergeCell ref="A50:C50"/>
    <mergeCell ref="D50:F50"/>
    <mergeCell ref="G50:H50"/>
    <mergeCell ref="A46:N46"/>
    <mergeCell ref="A47:N47"/>
    <mergeCell ref="A4:F4"/>
    <mergeCell ref="A3:F3"/>
    <mergeCell ref="G3:N3"/>
    <mergeCell ref="G4:N4"/>
    <mergeCell ref="A6:F6"/>
    <mergeCell ref="G6:N6"/>
    <mergeCell ref="A41:B41"/>
    <mergeCell ref="C41:N41"/>
    <mergeCell ref="A42:B42"/>
    <mergeCell ref="C42:N42"/>
    <mergeCell ref="A43:B43"/>
    <mergeCell ref="C43:N43"/>
    <mergeCell ref="A38:B38"/>
    <mergeCell ref="C38:N38"/>
    <mergeCell ref="A39:B39"/>
    <mergeCell ref="C39:N39"/>
    <mergeCell ref="A40:B40"/>
    <mergeCell ref="C40:N40"/>
    <mergeCell ref="A35:B35"/>
    <mergeCell ref="C35:N35"/>
    <mergeCell ref="A37:B37"/>
    <mergeCell ref="C37:N37"/>
    <mergeCell ref="B29:G29"/>
    <mergeCell ref="H29:N29"/>
    <mergeCell ref="A31:N31"/>
    <mergeCell ref="A32:N32"/>
    <mergeCell ref="A34:B34"/>
    <mergeCell ref="C34:N34"/>
    <mergeCell ref="A44:B44"/>
    <mergeCell ref="C44:N44"/>
    <mergeCell ref="H17:N17"/>
    <mergeCell ref="B18:G18"/>
    <mergeCell ref="H18:N18"/>
    <mergeCell ref="B19:G19"/>
    <mergeCell ref="H19:N19"/>
    <mergeCell ref="B20:G20"/>
    <mergeCell ref="H20:N20"/>
    <mergeCell ref="A36:B36"/>
    <mergeCell ref="C36:N36"/>
    <mergeCell ref="M75:N75"/>
    <mergeCell ref="A8:N8"/>
    <mergeCell ref="A9:N9"/>
    <mergeCell ref="C10:N10"/>
    <mergeCell ref="C11:N11"/>
    <mergeCell ref="A1:N1"/>
    <mergeCell ref="B28:G28"/>
    <mergeCell ref="H28:N28"/>
    <mergeCell ref="B22:G22"/>
    <mergeCell ref="H22:N22"/>
    <mergeCell ref="B24:G24"/>
    <mergeCell ref="H24:N24"/>
    <mergeCell ref="B21:G21"/>
    <mergeCell ref="H21:N21"/>
    <mergeCell ref="C12:N12"/>
    <mergeCell ref="A14:N14"/>
    <mergeCell ref="A15:N15"/>
    <mergeCell ref="B25:G25"/>
    <mergeCell ref="H25:N25"/>
    <mergeCell ref="B26:G26"/>
    <mergeCell ref="H26:N26"/>
    <mergeCell ref="B27:G27"/>
    <mergeCell ref="H27:N27"/>
    <mergeCell ref="B17:G17"/>
  </mergeCells>
  <dataValidations count="6">
    <dataValidation type="list" allowBlank="1" showInputMessage="1" showErrorMessage="1" sqref="I50:I59" xr:uid="{00000000-0002-0000-0400-000000000000}">
      <formula1>$O$49:$O$53</formula1>
    </dataValidation>
    <dataValidation type="whole" allowBlank="1" showInputMessage="1" showErrorMessage="1" sqref="B65:B75" xr:uid="{00000000-0002-0000-0400-000001000000}">
      <formula1>1</formula1>
      <formula2>12</formula2>
    </dataValidation>
    <dataValidation allowBlank="1" showInputMessage="1" showErrorMessage="1" promptTitle="Strategic goals" prompt="Strategic goals eill be automatically visible after inserted insheet 4." sqref="C10:N12" xr:uid="{00000000-0002-0000-0400-000002000000}"/>
    <dataValidation allowBlank="1" showInputMessage="1" showErrorMessage="1" promptTitle="Insert the measures (KPI)" prompt="We recommend defining measures as something cumulatively countable. E.g. Number of workshops, Number of scientific papers with students, Total number of students" sqref="G50:H59" xr:uid="{D9DA4389-9D64-4A9F-AF93-A043864EB409}"/>
    <dataValidation type="decimal" allowBlank="1" showInputMessage="1" showErrorMessage="1" promptTitle="Finance" prompt="Enter the total amount of finance" sqref="M65:N74" xr:uid="{E735C909-BF98-4D27-BFE0-3564BF9E40A9}">
      <formula1>0</formula1>
      <formula2>1000000</formula2>
    </dataValidation>
    <dataValidation allowBlank="1" showInputMessage="1" showErrorMessage="1" promptTitle="Unesite vrijednosti " prompt="Unesite vrijednosti za KPI-eve za svaki operativni cilj. D i G vrijednosti smijete mijenjati." sqref="K50:N59" xr:uid="{11260847-D374-484E-A7DB-3D7E97987E37}"/>
  </dataValidations>
  <pageMargins left="0.51181102362204722" right="0.51181102362204722" top="0.35433070866141736" bottom="0.35433070866141736" header="0.31496062992125984" footer="0.31496062992125984"/>
  <pageSetup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AI170"/>
  <sheetViews>
    <sheetView zoomScaleNormal="100" workbookViewId="0">
      <selection sqref="A1:N1"/>
    </sheetView>
  </sheetViews>
  <sheetFormatPr defaultRowHeight="14.25" x14ac:dyDescent="0.2"/>
  <cols>
    <col min="1" max="1" width="5.5703125" style="1" bestFit="1" customWidth="1"/>
    <col min="2" max="2" width="5.5703125" style="1" customWidth="1"/>
    <col min="3" max="4" width="10.5703125" style="1" customWidth="1"/>
    <col min="5" max="5" width="9.28515625" style="1" customWidth="1"/>
    <col min="6" max="6" width="10.140625" style="1" customWidth="1"/>
    <col min="7" max="9" width="10.5703125" style="1" customWidth="1"/>
    <col min="10" max="10" width="10.42578125" style="1" customWidth="1"/>
    <col min="11" max="11" width="10.28515625" style="1" customWidth="1"/>
    <col min="12" max="14" width="10.5703125" style="1" customWidth="1"/>
    <col min="15" max="15" width="0" style="1" hidden="1" customWidth="1"/>
    <col min="16" max="32" width="9.140625" style="1" hidden="1" customWidth="1"/>
    <col min="33" max="33" width="13.28515625" style="1" hidden="1" customWidth="1"/>
    <col min="34" max="34" width="16.28515625" style="1" hidden="1" customWidth="1"/>
    <col min="35" max="16384" width="9.140625" style="1"/>
  </cols>
  <sheetData>
    <row r="1" spans="1:14" ht="56.25" customHeight="1" x14ac:dyDescent="0.2">
      <c r="A1" s="179" t="str">
        <f>UPPER(CONCATENATE("MEASURING INSTRUMENT OR ACTION PLAN for development of ",G3," for ",G4," in the period from ",'4'!C97," to ",'4'!C98,""))</f>
        <v xml:space="preserve">MEASURING INSTRUMENT OR ACTION PLAN FOR DEVELOPMENT OF  FOR  IN THE PERIOD FROM  TO </v>
      </c>
      <c r="B1" s="179"/>
      <c r="C1" s="179"/>
      <c r="D1" s="179"/>
      <c r="E1" s="179"/>
      <c r="F1" s="179"/>
      <c r="G1" s="179"/>
      <c r="H1" s="179"/>
      <c r="I1" s="179"/>
      <c r="J1" s="179"/>
      <c r="K1" s="179"/>
      <c r="L1" s="179"/>
      <c r="M1" s="179"/>
      <c r="N1" s="179"/>
    </row>
    <row r="3" spans="1:14" ht="15" customHeight="1" x14ac:dyDescent="0.2">
      <c r="A3" s="276" t="s">
        <v>150</v>
      </c>
      <c r="B3" s="277"/>
      <c r="C3" s="277"/>
      <c r="D3" s="277"/>
      <c r="E3" s="277"/>
      <c r="F3" s="278"/>
      <c r="G3" s="160" t="str">
        <f>IF('4'!E3&lt;&gt;0,'4'!E3,"")</f>
        <v/>
      </c>
      <c r="H3" s="161"/>
      <c r="I3" s="161"/>
      <c r="J3" s="161"/>
      <c r="K3" s="161"/>
      <c r="L3" s="161"/>
      <c r="M3" s="161"/>
      <c r="N3" s="162"/>
    </row>
    <row r="4" spans="1:14" ht="15" x14ac:dyDescent="0.25">
      <c r="A4" s="273" t="s">
        <v>196</v>
      </c>
      <c r="B4" s="274"/>
      <c r="C4" s="274"/>
      <c r="D4" s="274"/>
      <c r="E4" s="274"/>
      <c r="F4" s="275"/>
      <c r="G4" s="160" t="str">
        <f>IF('4'!E4&lt;&gt;0,'4'!E4,"")</f>
        <v/>
      </c>
      <c r="H4" s="161"/>
      <c r="I4" s="161"/>
      <c r="J4" s="161"/>
      <c r="K4" s="161"/>
      <c r="L4" s="161"/>
      <c r="M4" s="161"/>
      <c r="N4" s="162"/>
    </row>
    <row r="6" spans="1:14" ht="15" customHeight="1" x14ac:dyDescent="0.2">
      <c r="A6" s="117" t="s">
        <v>363</v>
      </c>
      <c r="B6" s="117"/>
      <c r="C6" s="117"/>
      <c r="D6" s="117"/>
      <c r="E6" s="117"/>
      <c r="F6" s="117"/>
      <c r="G6" s="117"/>
      <c r="H6" s="117"/>
      <c r="I6" s="117"/>
      <c r="J6" s="117"/>
      <c r="K6" s="117"/>
      <c r="L6" s="117"/>
      <c r="M6" s="117"/>
      <c r="N6" s="117"/>
    </row>
    <row r="7" spans="1:14" ht="14.25" customHeight="1" x14ac:dyDescent="0.2">
      <c r="A7" s="117"/>
      <c r="B7" s="117"/>
      <c r="C7" s="117"/>
      <c r="D7" s="117"/>
      <c r="E7" s="117"/>
      <c r="F7" s="117"/>
      <c r="G7" s="117"/>
      <c r="H7" s="117"/>
      <c r="I7" s="117"/>
      <c r="J7" s="117"/>
      <c r="K7" s="117"/>
      <c r="L7" s="117"/>
      <c r="M7" s="117"/>
      <c r="N7" s="117"/>
    </row>
    <row r="8" spans="1:14" ht="14.25" customHeight="1" x14ac:dyDescent="0.2">
      <c r="A8" s="117"/>
      <c r="B8" s="117"/>
      <c r="C8" s="117"/>
      <c r="D8" s="117"/>
      <c r="E8" s="117"/>
      <c r="F8" s="117"/>
      <c r="G8" s="117"/>
      <c r="H8" s="117"/>
      <c r="I8" s="117"/>
      <c r="J8" s="117"/>
      <c r="K8" s="117"/>
      <c r="L8" s="117"/>
      <c r="M8" s="117"/>
      <c r="N8" s="117"/>
    </row>
    <row r="9" spans="1:14" ht="14.25" customHeight="1" x14ac:dyDescent="0.2">
      <c r="A9" s="117"/>
      <c r="B9" s="117"/>
      <c r="C9" s="117"/>
      <c r="D9" s="117"/>
      <c r="E9" s="117"/>
      <c r="F9" s="117"/>
      <c r="G9" s="117"/>
      <c r="H9" s="117"/>
      <c r="I9" s="117"/>
      <c r="J9" s="117"/>
      <c r="K9" s="117"/>
      <c r="L9" s="117"/>
      <c r="M9" s="117"/>
      <c r="N9" s="117"/>
    </row>
    <row r="10" spans="1:14" ht="26.25" customHeight="1" x14ac:dyDescent="0.2">
      <c r="A10" s="117"/>
      <c r="B10" s="117"/>
      <c r="C10" s="117"/>
      <c r="D10" s="117"/>
      <c r="E10" s="117"/>
      <c r="F10" s="117"/>
      <c r="G10" s="117"/>
      <c r="H10" s="117"/>
      <c r="I10" s="117"/>
      <c r="J10" s="117"/>
      <c r="K10" s="117"/>
      <c r="L10" s="117"/>
      <c r="M10" s="117"/>
      <c r="N10" s="117"/>
    </row>
    <row r="11" spans="1:14" ht="15" customHeight="1" x14ac:dyDescent="0.2">
      <c r="A11" s="117" t="s">
        <v>483</v>
      </c>
      <c r="B11" s="117"/>
      <c r="C11" s="117"/>
      <c r="D11" s="117"/>
      <c r="E11" s="117"/>
      <c r="F11" s="117"/>
      <c r="G11" s="117"/>
      <c r="H11" s="117"/>
      <c r="I11" s="117"/>
      <c r="J11" s="117"/>
      <c r="K11" s="117"/>
      <c r="L11" s="117"/>
      <c r="M11" s="117"/>
      <c r="N11" s="117"/>
    </row>
    <row r="12" spans="1:14" ht="14.25" customHeight="1" x14ac:dyDescent="0.2">
      <c r="A12" s="117"/>
      <c r="B12" s="117"/>
      <c r="C12" s="117"/>
      <c r="D12" s="117"/>
      <c r="E12" s="117"/>
      <c r="F12" s="117"/>
      <c r="G12" s="117"/>
      <c r="H12" s="117"/>
      <c r="I12" s="117"/>
      <c r="J12" s="117"/>
      <c r="K12" s="117"/>
      <c r="L12" s="117"/>
      <c r="M12" s="117"/>
      <c r="N12" s="117"/>
    </row>
    <row r="13" spans="1:14" ht="14.25" customHeight="1" x14ac:dyDescent="0.2">
      <c r="A13" s="117"/>
      <c r="B13" s="117"/>
      <c r="C13" s="117"/>
      <c r="D13" s="117"/>
      <c r="E13" s="117"/>
      <c r="F13" s="117"/>
      <c r="G13" s="117"/>
      <c r="H13" s="117"/>
      <c r="I13" s="117"/>
      <c r="J13" s="117"/>
      <c r="K13" s="117"/>
      <c r="L13" s="117"/>
      <c r="M13" s="117"/>
      <c r="N13" s="117"/>
    </row>
    <row r="14" spans="1:14" ht="14.25" customHeight="1" x14ac:dyDescent="0.2">
      <c r="A14" s="117"/>
      <c r="B14" s="117"/>
      <c r="C14" s="117"/>
      <c r="D14" s="117"/>
      <c r="E14" s="117"/>
      <c r="F14" s="117"/>
      <c r="G14" s="117"/>
      <c r="H14" s="117"/>
      <c r="I14" s="117"/>
      <c r="J14" s="117"/>
      <c r="K14" s="117"/>
      <c r="L14" s="117"/>
      <c r="M14" s="117"/>
      <c r="N14" s="117"/>
    </row>
    <row r="15" spans="1:14" ht="5.25" customHeight="1" x14ac:dyDescent="0.2">
      <c r="A15" s="117"/>
      <c r="B15" s="117"/>
      <c r="C15" s="117"/>
      <c r="D15" s="117"/>
      <c r="E15" s="117"/>
      <c r="F15" s="117"/>
      <c r="G15" s="117"/>
      <c r="H15" s="117"/>
      <c r="I15" s="117"/>
      <c r="J15" s="117"/>
      <c r="K15" s="117"/>
      <c r="L15" s="117"/>
      <c r="M15" s="117"/>
      <c r="N15" s="117"/>
    </row>
    <row r="17" spans="1:16" x14ac:dyDescent="0.2">
      <c r="A17" s="113" t="s">
        <v>197</v>
      </c>
      <c r="B17" s="113"/>
      <c r="C17" s="113"/>
      <c r="D17" s="113"/>
      <c r="E17" s="113"/>
      <c r="F17" s="113"/>
      <c r="G17" s="113"/>
      <c r="H17" s="113"/>
      <c r="I17" s="113"/>
      <c r="J17" s="113"/>
      <c r="K17" s="113"/>
      <c r="L17" s="113"/>
      <c r="M17" s="113"/>
      <c r="N17" s="113"/>
    </row>
    <row r="18" spans="1:16" ht="47.25" customHeight="1" x14ac:dyDescent="0.2">
      <c r="A18" s="191" t="s">
        <v>364</v>
      </c>
      <c r="B18" s="191"/>
      <c r="C18" s="191"/>
      <c r="D18" s="191"/>
      <c r="E18" s="191"/>
      <c r="F18" s="191"/>
      <c r="G18" s="191"/>
      <c r="H18" s="191"/>
      <c r="I18" s="191"/>
      <c r="J18" s="191"/>
      <c r="K18" s="191"/>
      <c r="L18" s="191"/>
      <c r="M18" s="191"/>
      <c r="N18" s="191"/>
    </row>
    <row r="19" spans="1:16" ht="15" x14ac:dyDescent="0.2">
      <c r="A19" s="61"/>
      <c r="B19" s="61"/>
      <c r="C19" s="61"/>
      <c r="D19" s="61"/>
      <c r="E19" s="61"/>
      <c r="F19" s="61"/>
      <c r="G19" s="61"/>
      <c r="H19" s="61"/>
      <c r="I19" s="61"/>
      <c r="J19" s="61"/>
      <c r="K19" s="61"/>
      <c r="L19" s="61"/>
      <c r="M19" s="61"/>
      <c r="N19" s="61"/>
    </row>
    <row r="20" spans="1:16" ht="38.25" customHeight="1" x14ac:dyDescent="0.2">
      <c r="A20" s="112" t="s">
        <v>198</v>
      </c>
      <c r="B20" s="112"/>
      <c r="C20" s="112"/>
      <c r="D20" s="112"/>
      <c r="E20" s="112"/>
      <c r="F20" s="112"/>
      <c r="G20" s="112"/>
      <c r="H20" s="112"/>
      <c r="I20" s="112"/>
      <c r="J20" s="112"/>
      <c r="K20" s="112"/>
      <c r="L20" s="112"/>
      <c r="M20" s="112"/>
      <c r="N20" s="112"/>
    </row>
    <row r="21" spans="1:16" ht="15" x14ac:dyDescent="0.2">
      <c r="A21" s="61"/>
      <c r="B21" s="61"/>
      <c r="C21" s="61"/>
      <c r="D21" s="61"/>
      <c r="E21" s="61"/>
      <c r="F21" s="61"/>
      <c r="G21" s="61"/>
      <c r="H21" s="61"/>
      <c r="I21" s="61"/>
      <c r="J21" s="61"/>
      <c r="K21" s="61"/>
      <c r="L21" s="61"/>
      <c r="M21" s="61"/>
      <c r="N21" s="61"/>
    </row>
    <row r="22" spans="1:16" ht="33.75" customHeight="1" x14ac:dyDescent="0.2">
      <c r="A22" s="112" t="s">
        <v>365</v>
      </c>
      <c r="B22" s="112"/>
      <c r="C22" s="112"/>
      <c r="D22" s="112"/>
      <c r="E22" s="112"/>
      <c r="F22" s="112"/>
      <c r="G22" s="112"/>
      <c r="H22" s="112"/>
      <c r="I22" s="112"/>
      <c r="J22" s="112"/>
      <c r="K22" s="112"/>
      <c r="L22" s="112"/>
      <c r="M22" s="112"/>
      <c r="N22" s="112"/>
    </row>
    <row r="23" spans="1:16" ht="15" x14ac:dyDescent="0.2">
      <c r="A23" s="61"/>
      <c r="B23" s="61"/>
      <c r="C23" s="61"/>
      <c r="D23" s="61"/>
      <c r="E23" s="61"/>
      <c r="F23" s="61"/>
      <c r="G23" s="61"/>
      <c r="H23" s="61"/>
      <c r="I23" s="61"/>
      <c r="J23" s="61"/>
      <c r="K23" s="61"/>
      <c r="L23" s="61"/>
      <c r="M23" s="61"/>
      <c r="N23" s="61"/>
    </row>
    <row r="24" spans="1:16" ht="111.75" customHeight="1" x14ac:dyDescent="0.2">
      <c r="A24" s="279" t="s">
        <v>484</v>
      </c>
      <c r="B24" s="279"/>
      <c r="C24" s="279"/>
      <c r="D24" s="279"/>
      <c r="E24" s="279"/>
      <c r="F24" s="279"/>
      <c r="G24" s="279"/>
      <c r="H24" s="279"/>
      <c r="I24" s="279"/>
      <c r="J24" s="279"/>
      <c r="K24" s="279"/>
      <c r="L24" s="279"/>
      <c r="M24" s="279"/>
      <c r="N24" s="279"/>
    </row>
    <row r="25" spans="1:16" x14ac:dyDescent="0.2">
      <c r="G25" s="62">
        <f>SUM(G27:G36)</f>
        <v>100</v>
      </c>
    </row>
    <row r="26" spans="1:16" ht="45" x14ac:dyDescent="0.2">
      <c r="A26" s="63" t="s">
        <v>205</v>
      </c>
      <c r="B26" s="255" t="s">
        <v>186</v>
      </c>
      <c r="C26" s="256"/>
      <c r="D26" s="256"/>
      <c r="E26" s="257"/>
      <c r="F26" s="63" t="s">
        <v>187</v>
      </c>
      <c r="G26" s="63" t="s">
        <v>34</v>
      </c>
      <c r="H26" s="63" t="s">
        <v>24</v>
      </c>
      <c r="I26" s="63" t="s">
        <v>199</v>
      </c>
      <c r="J26" s="63" t="s">
        <v>200</v>
      </c>
      <c r="K26" s="63" t="s">
        <v>35</v>
      </c>
      <c r="L26" s="64" t="s">
        <v>366</v>
      </c>
      <c r="M26" s="64" t="s">
        <v>201</v>
      </c>
      <c r="N26" s="64" t="s">
        <v>202</v>
      </c>
    </row>
    <row r="27" spans="1:16" ht="30" customHeight="1" x14ac:dyDescent="0.2">
      <c r="A27" s="65" t="str">
        <f>IF('5'!J50&lt;&gt;0,'5'!J50,"")</f>
        <v/>
      </c>
      <c r="B27" s="249" t="str">
        <f>IF('5'!D50&lt;&gt;0,'5'!D50,"")</f>
        <v/>
      </c>
      <c r="C27" s="250"/>
      <c r="D27" s="250"/>
      <c r="E27" s="251"/>
      <c r="F27" s="103" t="str">
        <f>IF('5'!G50&lt;&gt;0,'5'!G50,"")</f>
        <v/>
      </c>
      <c r="G27" s="66">
        <v>10</v>
      </c>
      <c r="H27" s="65">
        <f>IF(OR('5'!K50,'5'!K50=0),'5'!K50,0)</f>
        <v>0</v>
      </c>
      <c r="I27" s="65">
        <f>IF(OR('5'!N50,'5'!N50=0),'5'!N50,100)</f>
        <v>100</v>
      </c>
      <c r="J27" s="102" t="str">
        <f>CONCATENATE("(",'5'!K50,"-",'5'!L50,"-",'5'!M50,"-",'5'!N50,")")</f>
        <v>(0---100)</v>
      </c>
      <c r="K27" s="67"/>
      <c r="L27" s="68" t="e">
        <f t="shared" ref="L27:L36" si="0">VLOOKUP(A27,AG$110:AH$122,2,FALSE)</f>
        <v>#N/A</v>
      </c>
      <c r="M27" s="76" t="str">
        <f>IF(K27=0,"NA",IF(P27="R",IF(K27&lt;0,(L27-K27)/-K27,(L27-K27)/K27),IF(K27&lt;0,(L27-K27)/K27,(L27-K27)/-K27)))</f>
        <v>NA</v>
      </c>
      <c r="N27" s="76" t="e">
        <f>IF(P27="R",1-(I27-L27)/(I27-H27),1-(I27-L27)/(I27-H27))</f>
        <v>#N/A</v>
      </c>
      <c r="P27" s="1" t="str">
        <f t="shared" ref="P27:P36" si="1">IF(I27&gt;H27,"R","P")</f>
        <v>R</v>
      </c>
    </row>
    <row r="28" spans="1:16" ht="30" customHeight="1" x14ac:dyDescent="0.2">
      <c r="A28" s="65" t="str">
        <f>IF('5'!J51&lt;&gt;0,'5'!J51,"")</f>
        <v/>
      </c>
      <c r="B28" s="249" t="str">
        <f>IF('5'!D51&lt;&gt;0,'5'!D51,"")</f>
        <v/>
      </c>
      <c r="C28" s="250"/>
      <c r="D28" s="250"/>
      <c r="E28" s="251"/>
      <c r="F28" s="103" t="str">
        <f>IF('5'!G51&lt;&gt;0,'5'!G51,"")</f>
        <v/>
      </c>
      <c r="G28" s="66">
        <v>10</v>
      </c>
      <c r="H28" s="65">
        <f>IF(OR('5'!K51,'5'!K51=0),'5'!K51,0)</f>
        <v>0</v>
      </c>
      <c r="I28" s="65">
        <f>IF(OR('5'!N51,'5'!N51=0),'5'!N51,100)</f>
        <v>100</v>
      </c>
      <c r="J28" s="102" t="str">
        <f>CONCATENATE("(",'5'!K51,"-",'5'!L51,"-",'5'!M51,"-",'5'!N51,")")</f>
        <v>(0---100)</v>
      </c>
      <c r="K28" s="67"/>
      <c r="L28" s="68" t="e">
        <f t="shared" si="0"/>
        <v>#N/A</v>
      </c>
      <c r="M28" s="76" t="str">
        <f>IF(K28=0,"NA",IF(P28="R",IF(K28&lt;0,(L28-K28)/-K28,(L28-K28)/K28),IF(K28&lt;0,(L28-K28)/K28,(L28-K28)/-K28)))</f>
        <v>NA</v>
      </c>
      <c r="N28" s="76" t="e">
        <f t="shared" ref="N28:N36" si="2">IF(P28="R",1-(I28-L28)/(I28-H28),1-(I28-L28)/(I28-H28))</f>
        <v>#N/A</v>
      </c>
      <c r="P28" s="1" t="str">
        <f t="shared" si="1"/>
        <v>R</v>
      </c>
    </row>
    <row r="29" spans="1:16" ht="30" customHeight="1" x14ac:dyDescent="0.2">
      <c r="A29" s="65" t="str">
        <f>IF('5'!J52&lt;&gt;0,'5'!J52,"")</f>
        <v/>
      </c>
      <c r="B29" s="249" t="str">
        <f>IF('5'!D52&lt;&gt;0,'5'!D52,"")</f>
        <v/>
      </c>
      <c r="C29" s="250"/>
      <c r="D29" s="250"/>
      <c r="E29" s="251"/>
      <c r="F29" s="103" t="str">
        <f>IF('5'!G52&lt;&gt;0,'5'!G52,"")</f>
        <v/>
      </c>
      <c r="G29" s="66">
        <v>10</v>
      </c>
      <c r="H29" s="65">
        <f>IF(OR('5'!K52,'5'!K52=0),'5'!K52,0)</f>
        <v>0</v>
      </c>
      <c r="I29" s="65">
        <f>IF(OR('5'!N52,'5'!N52=0),'5'!N52,100)</f>
        <v>100</v>
      </c>
      <c r="J29" s="102" t="str">
        <f>CONCATENATE("(",'5'!K52,"-",'5'!L52,"-",'5'!M52,"-",'5'!N52,")")</f>
        <v>(0---100)</v>
      </c>
      <c r="K29" s="67"/>
      <c r="L29" s="68" t="e">
        <f t="shared" si="0"/>
        <v>#N/A</v>
      </c>
      <c r="M29" s="76" t="str">
        <f t="shared" ref="M29:M36" si="3">IF(K29=0,"NA",IF(P29="R",IF(K29&lt;0,(L29-K29)/-K29,(L29-K29)/K29),IF(K29&lt;0,(L29-K29)/K29,(L29-K29)/-K29)))</f>
        <v>NA</v>
      </c>
      <c r="N29" s="76" t="e">
        <f t="shared" si="2"/>
        <v>#N/A</v>
      </c>
      <c r="P29" s="1" t="str">
        <f t="shared" si="1"/>
        <v>R</v>
      </c>
    </row>
    <row r="30" spans="1:16" ht="30" customHeight="1" x14ac:dyDescent="0.2">
      <c r="A30" s="65" t="str">
        <f>IF('5'!J53&lt;&gt;0,'5'!J53,"")</f>
        <v/>
      </c>
      <c r="B30" s="249" t="str">
        <f>IF('5'!D53&lt;&gt;0,'5'!D53,"")</f>
        <v/>
      </c>
      <c r="C30" s="250"/>
      <c r="D30" s="250"/>
      <c r="E30" s="251"/>
      <c r="F30" s="103" t="str">
        <f>IF('5'!G53&lt;&gt;0,'5'!G53,"")</f>
        <v/>
      </c>
      <c r="G30" s="66">
        <v>10</v>
      </c>
      <c r="H30" s="65">
        <f>IF(OR('5'!K53,'5'!K53=0),'5'!K53,0)</f>
        <v>0</v>
      </c>
      <c r="I30" s="65">
        <f>IF(OR('5'!N53,'5'!N53=0),'5'!N53,100)</f>
        <v>100</v>
      </c>
      <c r="J30" s="102" t="str">
        <f>CONCATENATE("(",'5'!K53,"-",'5'!L53,"-",'5'!M53,"-",'5'!N53,")")</f>
        <v>(0---100)</v>
      </c>
      <c r="K30" s="67"/>
      <c r="L30" s="68" t="e">
        <f>VLOOKUP(A30,AG$110:AH$122,2,FALSE)</f>
        <v>#N/A</v>
      </c>
      <c r="M30" s="76" t="str">
        <f t="shared" si="3"/>
        <v>NA</v>
      </c>
      <c r="N30" s="76" t="e">
        <f t="shared" si="2"/>
        <v>#N/A</v>
      </c>
      <c r="P30" s="1" t="str">
        <f t="shared" si="1"/>
        <v>R</v>
      </c>
    </row>
    <row r="31" spans="1:16" ht="30" customHeight="1" x14ac:dyDescent="0.2">
      <c r="A31" s="65" t="str">
        <f>IF('5'!J54&lt;&gt;0,'5'!J54,"")</f>
        <v/>
      </c>
      <c r="B31" s="249" t="str">
        <f>IF('5'!D54&lt;&gt;0,'5'!D54,"")</f>
        <v/>
      </c>
      <c r="C31" s="250"/>
      <c r="D31" s="250"/>
      <c r="E31" s="251"/>
      <c r="F31" s="103" t="str">
        <f>IF('5'!G54&lt;&gt;0,'5'!G54,"")</f>
        <v/>
      </c>
      <c r="G31" s="66">
        <v>10</v>
      </c>
      <c r="H31" s="65">
        <f>IF(OR('5'!K54,'5'!K54=0),'5'!K54,0)</f>
        <v>0</v>
      </c>
      <c r="I31" s="65">
        <f>IF(OR('5'!N54,'5'!N54=0),'5'!N54,100)</f>
        <v>100</v>
      </c>
      <c r="J31" s="102" t="str">
        <f>CONCATENATE("(",'5'!K54,"-",'5'!L54,"-",'5'!M54,"-",'5'!N54,")")</f>
        <v>(0---100)</v>
      </c>
      <c r="K31" s="67"/>
      <c r="L31" s="68" t="e">
        <f t="shared" si="0"/>
        <v>#N/A</v>
      </c>
      <c r="M31" s="76" t="str">
        <f t="shared" si="3"/>
        <v>NA</v>
      </c>
      <c r="N31" s="76" t="e">
        <f t="shared" si="2"/>
        <v>#N/A</v>
      </c>
      <c r="P31" s="1" t="str">
        <f t="shared" si="1"/>
        <v>R</v>
      </c>
    </row>
    <row r="32" spans="1:16" ht="30" customHeight="1" x14ac:dyDescent="0.2">
      <c r="A32" s="65" t="str">
        <f>IF('5'!J55&lt;&gt;0,'5'!J55,"")</f>
        <v/>
      </c>
      <c r="B32" s="249" t="str">
        <f>IF('5'!D55&lt;&gt;0,'5'!D55,"")</f>
        <v/>
      </c>
      <c r="C32" s="250"/>
      <c r="D32" s="250"/>
      <c r="E32" s="251"/>
      <c r="F32" s="103" t="str">
        <f>IF('5'!G55&lt;&gt;0,'5'!G55,"")</f>
        <v/>
      </c>
      <c r="G32" s="66">
        <v>10</v>
      </c>
      <c r="H32" s="65">
        <f>IF(OR('5'!K55,'5'!K55=0),'5'!K55,0)</f>
        <v>0</v>
      </c>
      <c r="I32" s="65">
        <f>IF(OR('5'!N55,'5'!N55=0),'5'!N55,100)</f>
        <v>100</v>
      </c>
      <c r="J32" s="102" t="str">
        <f>CONCATENATE("(",'5'!K55,"-",'5'!L55,"-",'5'!M55,"-",'5'!N55,")")</f>
        <v>(0---100)</v>
      </c>
      <c r="K32" s="67"/>
      <c r="L32" s="68" t="e">
        <f t="shared" si="0"/>
        <v>#N/A</v>
      </c>
      <c r="M32" s="76" t="str">
        <f t="shared" si="3"/>
        <v>NA</v>
      </c>
      <c r="N32" s="76" t="e">
        <f t="shared" si="2"/>
        <v>#N/A</v>
      </c>
      <c r="P32" s="1" t="str">
        <f t="shared" si="1"/>
        <v>R</v>
      </c>
    </row>
    <row r="33" spans="1:16" ht="30" customHeight="1" x14ac:dyDescent="0.2">
      <c r="A33" s="65" t="str">
        <f>IF('5'!J56&lt;&gt;0,'5'!J56,"")</f>
        <v/>
      </c>
      <c r="B33" s="249" t="str">
        <f>IF('5'!D56&lt;&gt;0,'5'!D56,"")</f>
        <v/>
      </c>
      <c r="C33" s="250"/>
      <c r="D33" s="250"/>
      <c r="E33" s="251"/>
      <c r="F33" s="103" t="str">
        <f>IF('5'!G56&lt;&gt;0,'5'!G56,"")</f>
        <v/>
      </c>
      <c r="G33" s="66">
        <v>10</v>
      </c>
      <c r="H33" s="65">
        <f>IF(OR('5'!K56,'5'!K56=0),'5'!K56,0)</f>
        <v>0</v>
      </c>
      <c r="I33" s="65">
        <f>IF(OR('5'!N56,'5'!N56=0),'5'!N56,100)</f>
        <v>100</v>
      </c>
      <c r="J33" s="102" t="str">
        <f>CONCATENATE("(",'5'!K56,"-",'5'!L56,"-",'5'!M56,"-",'5'!N56,")")</f>
        <v>(0---100)</v>
      </c>
      <c r="K33" s="67"/>
      <c r="L33" s="68" t="e">
        <f t="shared" si="0"/>
        <v>#N/A</v>
      </c>
      <c r="M33" s="76" t="str">
        <f t="shared" si="3"/>
        <v>NA</v>
      </c>
      <c r="N33" s="76" t="e">
        <f t="shared" si="2"/>
        <v>#N/A</v>
      </c>
      <c r="P33" s="1" t="str">
        <f t="shared" si="1"/>
        <v>R</v>
      </c>
    </row>
    <row r="34" spans="1:16" ht="30" customHeight="1" x14ac:dyDescent="0.2">
      <c r="A34" s="65" t="str">
        <f>IF('5'!J57&lt;&gt;0,'5'!J57,"")</f>
        <v/>
      </c>
      <c r="B34" s="249" t="str">
        <f>IF('5'!D57&lt;&gt;0,'5'!D57,"")</f>
        <v/>
      </c>
      <c r="C34" s="250"/>
      <c r="D34" s="250"/>
      <c r="E34" s="251"/>
      <c r="F34" s="103" t="str">
        <f>IF('5'!G57&lt;&gt;0,'5'!G57,"")</f>
        <v/>
      </c>
      <c r="G34" s="66">
        <v>10</v>
      </c>
      <c r="H34" s="65">
        <f>IF(OR('5'!K57,'5'!K57=0),'5'!K57,0)</f>
        <v>0</v>
      </c>
      <c r="I34" s="65">
        <f>IF(OR('5'!N57,'5'!N57=0),'5'!N57,100)</f>
        <v>100</v>
      </c>
      <c r="J34" s="102" t="str">
        <f>CONCATENATE("(",'5'!K57,"-",'5'!L57,"-",'5'!M57,"-",'5'!N57,")")</f>
        <v>(0---100)</v>
      </c>
      <c r="K34" s="67"/>
      <c r="L34" s="68" t="e">
        <f t="shared" si="0"/>
        <v>#N/A</v>
      </c>
      <c r="M34" s="76" t="str">
        <f t="shared" si="3"/>
        <v>NA</v>
      </c>
      <c r="N34" s="76" t="e">
        <f t="shared" si="2"/>
        <v>#N/A</v>
      </c>
      <c r="P34" s="1" t="str">
        <f t="shared" si="1"/>
        <v>R</v>
      </c>
    </row>
    <row r="35" spans="1:16" ht="30" customHeight="1" x14ac:dyDescent="0.2">
      <c r="A35" s="65" t="str">
        <f>IF('5'!J58&lt;&gt;0,'5'!J58,"")</f>
        <v/>
      </c>
      <c r="B35" s="249" t="str">
        <f>IF('5'!D58&lt;&gt;0,'5'!D58,"")</f>
        <v/>
      </c>
      <c r="C35" s="250"/>
      <c r="D35" s="250"/>
      <c r="E35" s="251"/>
      <c r="F35" s="103" t="str">
        <f>IF('5'!G58&lt;&gt;0,'5'!G58,"")</f>
        <v/>
      </c>
      <c r="G35" s="66">
        <v>10</v>
      </c>
      <c r="H35" s="65">
        <f>IF(OR('5'!K58,'5'!K58=0),'5'!K58,0)</f>
        <v>0</v>
      </c>
      <c r="I35" s="65">
        <f>IF(OR('5'!N58,'5'!N58=0),'5'!N58,100)</f>
        <v>100</v>
      </c>
      <c r="J35" s="102" t="str">
        <f>CONCATENATE("(",'5'!K58,"-",'5'!L58,"-",'5'!M58,"-",'5'!N58,")")</f>
        <v>(0---100)</v>
      </c>
      <c r="K35" s="67"/>
      <c r="L35" s="68" t="e">
        <f t="shared" si="0"/>
        <v>#N/A</v>
      </c>
      <c r="M35" s="76" t="str">
        <f t="shared" si="3"/>
        <v>NA</v>
      </c>
      <c r="N35" s="76" t="e">
        <f t="shared" si="2"/>
        <v>#N/A</v>
      </c>
      <c r="P35" s="1" t="str">
        <f t="shared" si="1"/>
        <v>R</v>
      </c>
    </row>
    <row r="36" spans="1:16" ht="30" customHeight="1" x14ac:dyDescent="0.2">
      <c r="A36" s="65" t="str">
        <f>IF('5'!J59&lt;&gt;0,'5'!J59,"")</f>
        <v/>
      </c>
      <c r="B36" s="249" t="str">
        <f>IF('5'!D59&lt;&gt;0,'5'!D59,"")</f>
        <v/>
      </c>
      <c r="C36" s="250"/>
      <c r="D36" s="250"/>
      <c r="E36" s="251"/>
      <c r="F36" s="103" t="str">
        <f>IF('5'!G59&lt;&gt;0,'5'!G59,"")</f>
        <v/>
      </c>
      <c r="G36" s="66">
        <v>10</v>
      </c>
      <c r="H36" s="65">
        <f>IF(OR('5'!K59,'5'!K59=0),'5'!K59,0)</f>
        <v>0</v>
      </c>
      <c r="I36" s="65">
        <f>IF(OR('5'!N59,'5'!N59=0),'5'!N59,100)</f>
        <v>100</v>
      </c>
      <c r="J36" s="102" t="str">
        <f>CONCATENATE("(",'5'!K59,"-",'5'!L59,"-",'5'!M59,"-",'5'!N59,")")</f>
        <v>(0---100)</v>
      </c>
      <c r="K36" s="67"/>
      <c r="L36" s="68" t="e">
        <f t="shared" si="0"/>
        <v>#N/A</v>
      </c>
      <c r="M36" s="76" t="str">
        <f t="shared" si="3"/>
        <v>NA</v>
      </c>
      <c r="N36" s="76" t="e">
        <f t="shared" si="2"/>
        <v>#N/A</v>
      </c>
      <c r="P36" s="1" t="str">
        <f t="shared" si="1"/>
        <v>R</v>
      </c>
    </row>
    <row r="37" spans="1:16" ht="31.5" customHeight="1" x14ac:dyDescent="0.2">
      <c r="A37" s="69" t="s">
        <v>17</v>
      </c>
      <c r="B37" s="266" t="str">
        <f>IF('5'!C10&lt;&gt;0,'5'!C10,"")</f>
        <v/>
      </c>
      <c r="C37" s="267"/>
      <c r="D37" s="267"/>
      <c r="E37" s="267"/>
      <c r="F37" s="267"/>
      <c r="G37" s="267"/>
      <c r="H37" s="267"/>
      <c r="I37" s="267"/>
      <c r="J37" s="268"/>
      <c r="K37" s="269">
        <f>$G27*(K27-$H27)/($I27-$H27)+$G28*(K28-$H28)/($I28-$H28)+$G29*(K29-$H29)/($I29-$H29)+$G30*(K30-$H30)/($I30-$H30)+$G31*(K31-$H31)/($I31-$H31)+$G32*(K32-$H32)/($I32-$H32)+$G33*(K33-$H33)/($I33-$H33)+$G34*(K34-$H34)/($I34-$H34)+$G35*(K35-$H35)/($I35-$H35)+$G36*(K36-$H36)/($I36-$H36)</f>
        <v>0</v>
      </c>
      <c r="L37" s="269" t="e">
        <f t="shared" ref="L37" si="4">$G27*(L27-$H27)/($I27-$H27)+$G28*(L28-$H28)/($I28-$H28)+$G29*(L29-$H29)/($I29-$H29)+$G30*(L30-$H30)/($I30-$H30)+$G31*(L31-$H31)/($I31-$H31)+$G32*(L32-$H32)/($I32-$H32)+$G33*(L33-$H33)/($I33-$H33)+$G34*(L34-$H34)/($I34-$H34)+$G35*(L35-$H35)/($I35-$H35)+$G36*(L36-$H36)/($I36-$H36)</f>
        <v>#N/A</v>
      </c>
      <c r="M37" s="270" t="str">
        <f>IF(K37=0,"NA",IF(K37&lt;0,(L37-K37)/-K37,(L37-K37)/K37))</f>
        <v>NA</v>
      </c>
      <c r="N37" s="77" t="e">
        <f>L37/100</f>
        <v>#N/A</v>
      </c>
    </row>
    <row r="38" spans="1:16" ht="29.25" customHeight="1" x14ac:dyDescent="0.2">
      <c r="A38" s="69" t="s">
        <v>18</v>
      </c>
      <c r="B38" s="266" t="str">
        <f>IF('5'!C11&lt;&gt;0,'5'!C11,"")</f>
        <v/>
      </c>
      <c r="C38" s="267"/>
      <c r="D38" s="267"/>
      <c r="E38" s="267"/>
      <c r="F38" s="267"/>
      <c r="G38" s="267"/>
      <c r="H38" s="267"/>
      <c r="I38" s="267"/>
      <c r="J38" s="268"/>
      <c r="K38" s="269"/>
      <c r="L38" s="269"/>
      <c r="M38" s="271"/>
      <c r="N38" s="261"/>
    </row>
    <row r="39" spans="1:16" ht="27.75" customHeight="1" x14ac:dyDescent="0.2">
      <c r="A39" s="69" t="s">
        <v>19</v>
      </c>
      <c r="B39" s="266" t="str">
        <f>IF('5'!C12&lt;&gt;0,'5'!C12,"")</f>
        <v/>
      </c>
      <c r="C39" s="267"/>
      <c r="D39" s="267"/>
      <c r="E39" s="267"/>
      <c r="F39" s="267"/>
      <c r="G39" s="267"/>
      <c r="H39" s="267"/>
      <c r="I39" s="267"/>
      <c r="J39" s="268"/>
      <c r="K39" s="269"/>
      <c r="L39" s="269"/>
      <c r="M39" s="272"/>
      <c r="N39" s="262"/>
    </row>
    <row r="41" spans="1:16" x14ac:dyDescent="0.2">
      <c r="A41" s="113" t="s">
        <v>203</v>
      </c>
      <c r="B41" s="113"/>
      <c r="C41" s="113"/>
      <c r="D41" s="113"/>
      <c r="E41" s="113"/>
      <c r="F41" s="113"/>
      <c r="G41" s="113"/>
      <c r="H41" s="113"/>
      <c r="I41" s="113"/>
      <c r="J41" s="113"/>
      <c r="K41" s="113"/>
      <c r="L41" s="113"/>
      <c r="M41" s="113"/>
      <c r="N41" s="113"/>
    </row>
    <row r="42" spans="1:16" ht="207.75" customHeight="1" x14ac:dyDescent="0.2">
      <c r="A42" s="191" t="s">
        <v>217</v>
      </c>
      <c r="B42" s="191"/>
      <c r="C42" s="191"/>
      <c r="D42" s="191"/>
      <c r="E42" s="191"/>
      <c r="F42" s="191"/>
      <c r="G42" s="191"/>
      <c r="H42" s="191"/>
      <c r="I42" s="191"/>
      <c r="J42" s="191"/>
      <c r="K42" s="191"/>
      <c r="L42" s="191"/>
      <c r="M42" s="191"/>
      <c r="N42" s="191"/>
    </row>
    <row r="44" spans="1:16" ht="30" customHeight="1" x14ac:dyDescent="0.2">
      <c r="A44" s="258" t="s">
        <v>204</v>
      </c>
      <c r="B44" s="263" t="str">
        <f>IF('4'!C97&lt;&gt;0,'4'!C97,"")</f>
        <v/>
      </c>
      <c r="C44" s="264"/>
      <c r="D44" s="264"/>
      <c r="E44" s="264"/>
      <c r="F44" s="265"/>
      <c r="G44" s="255" t="e">
        <f>IF(B44,B44+1)</f>
        <v>#VALUE!</v>
      </c>
      <c r="H44" s="256"/>
      <c r="I44" s="256"/>
      <c r="J44" s="257"/>
      <c r="K44" s="255" t="e">
        <f>IF(G44,G44+1)</f>
        <v>#VALUE!</v>
      </c>
      <c r="L44" s="256"/>
      <c r="M44" s="256"/>
      <c r="N44" s="257"/>
    </row>
    <row r="45" spans="1:16" ht="15" x14ac:dyDescent="0.2">
      <c r="A45" s="259"/>
      <c r="B45" s="71"/>
      <c r="C45" s="255" t="s">
        <v>216</v>
      </c>
      <c r="D45" s="256"/>
      <c r="E45" s="256"/>
      <c r="F45" s="257"/>
      <c r="G45" s="255" t="s">
        <v>216</v>
      </c>
      <c r="H45" s="256"/>
      <c r="I45" s="256"/>
      <c r="J45" s="257"/>
      <c r="K45" s="255" t="s">
        <v>216</v>
      </c>
      <c r="L45" s="256"/>
      <c r="M45" s="256"/>
      <c r="N45" s="257"/>
    </row>
    <row r="46" spans="1:16" ht="15" x14ac:dyDescent="0.2">
      <c r="A46" s="260"/>
      <c r="B46" s="70">
        <v>0</v>
      </c>
      <c r="C46" s="63">
        <v>1</v>
      </c>
      <c r="D46" s="63">
        <v>2</v>
      </c>
      <c r="E46" s="63">
        <v>3</v>
      </c>
      <c r="F46" s="63">
        <v>4</v>
      </c>
      <c r="G46" s="63">
        <v>5</v>
      </c>
      <c r="H46" s="63">
        <v>6</v>
      </c>
      <c r="I46" s="63">
        <v>7</v>
      </c>
      <c r="J46" s="63">
        <v>8</v>
      </c>
      <c r="K46" s="63">
        <v>9</v>
      </c>
      <c r="L46" s="63">
        <v>10</v>
      </c>
      <c r="M46" s="63">
        <v>11</v>
      </c>
      <c r="N46" s="63">
        <v>12</v>
      </c>
    </row>
    <row r="47" spans="1:16" ht="15" hidden="1" x14ac:dyDescent="0.2">
      <c r="A47" s="70"/>
      <c r="B47" s="70">
        <v>0</v>
      </c>
      <c r="C47" s="63">
        <v>1</v>
      </c>
      <c r="D47" s="63">
        <v>2</v>
      </c>
      <c r="E47" s="63">
        <v>3</v>
      </c>
      <c r="F47" s="63">
        <v>4</v>
      </c>
      <c r="G47" s="63">
        <v>5</v>
      </c>
      <c r="H47" s="63">
        <v>6</v>
      </c>
      <c r="I47" s="63">
        <v>7</v>
      </c>
      <c r="J47" s="63">
        <v>8</v>
      </c>
      <c r="K47" s="63">
        <v>9</v>
      </c>
      <c r="L47" s="63">
        <v>10</v>
      </c>
      <c r="M47" s="63">
        <v>11</v>
      </c>
      <c r="N47" s="63">
        <v>12</v>
      </c>
    </row>
    <row r="48" spans="1:16" ht="15" hidden="1" x14ac:dyDescent="0.2">
      <c r="A48" s="70" t="str">
        <f>IF(A27&lt;&gt;0,A27,"")</f>
        <v/>
      </c>
      <c r="B48" s="70"/>
      <c r="C48" s="63" t="str">
        <f>IF(C$47&lt;='5'!$B65,"X","")</f>
        <v/>
      </c>
      <c r="D48" s="63" t="str">
        <f>IF(D$47&lt;='5'!$B65,"X","")</f>
        <v/>
      </c>
      <c r="E48" s="63" t="str">
        <f>IF(E$47&lt;='5'!$B65,"X","")</f>
        <v/>
      </c>
      <c r="F48" s="63" t="str">
        <f>IF(F$47&lt;='5'!$B65,"X","")</f>
        <v/>
      </c>
      <c r="G48" s="63" t="str">
        <f>IF(G$47&lt;='5'!$B65,"X","")</f>
        <v/>
      </c>
      <c r="H48" s="63" t="str">
        <f>IF(H$47&lt;='5'!$B65,"X","")</f>
        <v/>
      </c>
      <c r="I48" s="63" t="str">
        <f>IF(I$47&lt;='5'!$B65,"X","")</f>
        <v/>
      </c>
      <c r="J48" s="63" t="str">
        <f>IF(J$47&lt;='5'!$B65,"X","")</f>
        <v/>
      </c>
      <c r="K48" s="63" t="str">
        <f>IF(K$47&lt;='5'!$B65,"X","")</f>
        <v/>
      </c>
      <c r="L48" s="63" t="str">
        <f>IF(L$47&lt;='5'!$B65,"X","")</f>
        <v/>
      </c>
      <c r="M48" s="63" t="str">
        <f>IF(M$47&lt;='5'!$B65,"X","")</f>
        <v/>
      </c>
      <c r="N48" s="63" t="str">
        <f>IF(N$47&lt;='5'!$B65,"X","")</f>
        <v/>
      </c>
    </row>
    <row r="49" spans="1:24" ht="15" hidden="1" x14ac:dyDescent="0.2">
      <c r="A49" s="70" t="str">
        <f t="shared" ref="A49:A56" si="5">IF(A28&lt;&gt;0,A28,"")</f>
        <v/>
      </c>
      <c r="B49" s="70"/>
      <c r="C49" s="63" t="str">
        <f>IF(C$47&lt;='5'!$B66,"X","")</f>
        <v/>
      </c>
      <c r="D49" s="63" t="str">
        <f>IF(D$47&lt;='5'!$B66,"X","")</f>
        <v/>
      </c>
      <c r="E49" s="63" t="str">
        <f>IF(E$47&lt;='5'!$B66,"X","")</f>
        <v/>
      </c>
      <c r="F49" s="63" t="str">
        <f>IF(F$47&lt;='5'!$B66,"X","")</f>
        <v/>
      </c>
      <c r="G49" s="63" t="str">
        <f>IF(G$47&lt;='5'!$B66,"X","")</f>
        <v/>
      </c>
      <c r="H49" s="63" t="str">
        <f>IF(H$47&lt;='5'!$B66,"X","")</f>
        <v/>
      </c>
      <c r="I49" s="63" t="str">
        <f>IF(I$47&lt;='5'!$B66,"X","")</f>
        <v/>
      </c>
      <c r="J49" s="63" t="str">
        <f>IF(J$47&lt;='5'!$B66,"X","")</f>
        <v/>
      </c>
      <c r="K49" s="63" t="str">
        <f>IF(K$47&lt;='5'!$B66,"X","")</f>
        <v/>
      </c>
      <c r="L49" s="63" t="str">
        <f>IF(L$47&lt;='5'!$B66,"X","")</f>
        <v/>
      </c>
      <c r="M49" s="63" t="str">
        <f>IF(M$47&lt;='5'!$B66,"X","")</f>
        <v/>
      </c>
      <c r="N49" s="63" t="str">
        <f>IF(N$47&lt;='5'!$B66,"X","")</f>
        <v/>
      </c>
    </row>
    <row r="50" spans="1:24" ht="15" hidden="1" x14ac:dyDescent="0.2">
      <c r="A50" s="70" t="str">
        <f t="shared" si="5"/>
        <v/>
      </c>
      <c r="B50" s="70"/>
      <c r="C50" s="63" t="str">
        <f>IF(C$47&lt;='5'!$B67,"X","")</f>
        <v/>
      </c>
      <c r="D50" s="63" t="str">
        <f>IF(D$47&lt;='5'!$B67,"X","")</f>
        <v/>
      </c>
      <c r="E50" s="63" t="str">
        <f>IF(E$47&lt;='5'!$B67,"X","")</f>
        <v/>
      </c>
      <c r="F50" s="63" t="str">
        <f>IF(F$47&lt;='5'!$B67,"X","")</f>
        <v/>
      </c>
      <c r="G50" s="63" t="str">
        <f>IF(G$47&lt;='5'!$B67,"X","")</f>
        <v/>
      </c>
      <c r="H50" s="63" t="str">
        <f>IF(H$47&lt;='5'!$B67,"X","")</f>
        <v/>
      </c>
      <c r="I50" s="63" t="str">
        <f>IF(I$47&lt;='5'!$B67,"X","")</f>
        <v/>
      </c>
      <c r="J50" s="63" t="str">
        <f>IF(J$47&lt;='5'!$B67,"X","")</f>
        <v/>
      </c>
      <c r="K50" s="63" t="str">
        <f>IF(K$47&lt;='5'!$B67,"X","")</f>
        <v/>
      </c>
      <c r="L50" s="63" t="str">
        <f>IF(L$47&lt;='5'!$B67,"X","")</f>
        <v/>
      </c>
      <c r="M50" s="63" t="str">
        <f>IF(M$47&lt;='5'!$B67,"X","")</f>
        <v/>
      </c>
      <c r="N50" s="63" t="str">
        <f>IF(N$47&lt;='5'!$B67,"X","")</f>
        <v/>
      </c>
    </row>
    <row r="51" spans="1:24" ht="15" hidden="1" x14ac:dyDescent="0.2">
      <c r="A51" s="70" t="str">
        <f t="shared" si="5"/>
        <v/>
      </c>
      <c r="B51" s="70"/>
      <c r="C51" s="63" t="str">
        <f>IF(C$47&lt;='5'!$B68,"X","")</f>
        <v/>
      </c>
      <c r="D51" s="63" t="str">
        <f>IF(D$47&lt;='5'!$B68,"X","")</f>
        <v/>
      </c>
      <c r="E51" s="63" t="str">
        <f>IF(E$47&lt;='5'!$B68,"X","")</f>
        <v/>
      </c>
      <c r="F51" s="63" t="str">
        <f>IF(F$47&lt;='5'!$B68,"X","")</f>
        <v/>
      </c>
      <c r="G51" s="63" t="str">
        <f>IF(G$47&lt;='5'!$B68,"X","")</f>
        <v/>
      </c>
      <c r="H51" s="63" t="str">
        <f>IF(H$47&lt;='5'!$B68,"X","")</f>
        <v/>
      </c>
      <c r="I51" s="63" t="str">
        <f>IF(I$47&lt;='5'!$B68,"X","")</f>
        <v/>
      </c>
      <c r="J51" s="63" t="str">
        <f>IF(J$47&lt;='5'!$B68,"X","")</f>
        <v/>
      </c>
      <c r="K51" s="63" t="str">
        <f>IF(K$47&lt;='5'!$B68,"X","")</f>
        <v/>
      </c>
      <c r="L51" s="63" t="str">
        <f>IF(L$47&lt;='5'!$B68,"X","")</f>
        <v/>
      </c>
      <c r="M51" s="63" t="str">
        <f>IF(M$47&lt;='5'!$B68,"X","")</f>
        <v/>
      </c>
      <c r="N51" s="63" t="str">
        <f>IF(N$47&lt;='5'!$B68,"X","")</f>
        <v/>
      </c>
    </row>
    <row r="52" spans="1:24" ht="15" hidden="1" x14ac:dyDescent="0.2">
      <c r="A52" s="70" t="str">
        <f t="shared" si="5"/>
        <v/>
      </c>
      <c r="B52" s="70"/>
      <c r="C52" s="63" t="str">
        <f>IF(C$47&lt;='5'!$B69,"X","")</f>
        <v/>
      </c>
      <c r="D52" s="63" t="str">
        <f>IF(D$47&lt;='5'!$B69,"X","")</f>
        <v/>
      </c>
      <c r="E52" s="63" t="str">
        <f>IF(E$47&lt;='5'!$B69,"X","")</f>
        <v/>
      </c>
      <c r="F52" s="63" t="str">
        <f>IF(F$47&lt;='5'!$B69,"X","")</f>
        <v/>
      </c>
      <c r="G52" s="63" t="str">
        <f>IF(G$47&lt;='5'!$B69,"X","")</f>
        <v/>
      </c>
      <c r="H52" s="63" t="str">
        <f>IF(H$47&lt;='5'!$B69,"X","")</f>
        <v/>
      </c>
      <c r="I52" s="63" t="str">
        <f>IF(I$47&lt;='5'!$B69,"X","")</f>
        <v/>
      </c>
      <c r="J52" s="63" t="str">
        <f>IF(J$47&lt;='5'!$B69,"X","")</f>
        <v/>
      </c>
      <c r="K52" s="63" t="str">
        <f>IF(K$47&lt;='5'!$B69,"X","")</f>
        <v/>
      </c>
      <c r="L52" s="63" t="str">
        <f>IF(L$47&lt;='5'!$B69,"X","")</f>
        <v/>
      </c>
      <c r="M52" s="63" t="str">
        <f>IF(M$47&lt;='5'!$B69,"X","")</f>
        <v/>
      </c>
      <c r="N52" s="63" t="str">
        <f>IF(N$47&lt;='5'!$B69,"X","")</f>
        <v/>
      </c>
    </row>
    <row r="53" spans="1:24" ht="15" hidden="1" x14ac:dyDescent="0.2">
      <c r="A53" s="70" t="str">
        <f t="shared" si="5"/>
        <v/>
      </c>
      <c r="B53" s="70"/>
      <c r="C53" s="63" t="str">
        <f>IF(C$47&lt;='5'!$B70,"X","")</f>
        <v/>
      </c>
      <c r="D53" s="63" t="str">
        <f>IF(D$47&lt;='5'!$B70,"X","")</f>
        <v/>
      </c>
      <c r="E53" s="63" t="str">
        <f>IF(E$47&lt;='5'!$B70,"X","")</f>
        <v/>
      </c>
      <c r="F53" s="63" t="str">
        <f>IF(F$47&lt;='5'!$B70,"X","")</f>
        <v/>
      </c>
      <c r="G53" s="63" t="str">
        <f>IF(G$47&lt;='5'!$B70,"X","")</f>
        <v/>
      </c>
      <c r="H53" s="63" t="str">
        <f>IF(H$47&lt;='5'!$B70,"X","")</f>
        <v/>
      </c>
      <c r="I53" s="63" t="str">
        <f>IF(I$47&lt;='5'!$B70,"X","")</f>
        <v/>
      </c>
      <c r="J53" s="63" t="str">
        <f>IF(J$47&lt;='5'!$B70,"X","")</f>
        <v/>
      </c>
      <c r="K53" s="63" t="str">
        <f>IF(K$47&lt;='5'!$B70,"X","")</f>
        <v/>
      </c>
      <c r="L53" s="63" t="str">
        <f>IF(L$47&lt;='5'!$B70,"X","")</f>
        <v/>
      </c>
      <c r="M53" s="63" t="str">
        <f>IF(M$47&lt;='5'!$B70,"X","")</f>
        <v/>
      </c>
      <c r="N53" s="63" t="str">
        <f>IF(N$47&lt;='5'!$B70,"X","")</f>
        <v/>
      </c>
    </row>
    <row r="54" spans="1:24" ht="15" hidden="1" x14ac:dyDescent="0.2">
      <c r="A54" s="70" t="str">
        <f t="shared" si="5"/>
        <v/>
      </c>
      <c r="B54" s="70"/>
      <c r="C54" s="63" t="str">
        <f>IF(C$47&lt;='5'!$B71,"X","")</f>
        <v/>
      </c>
      <c r="D54" s="63" t="str">
        <f>IF(D$47&lt;='5'!$B71,"X","")</f>
        <v/>
      </c>
      <c r="E54" s="63" t="str">
        <f>IF(E$47&lt;='5'!$B71,"X","")</f>
        <v/>
      </c>
      <c r="F54" s="63" t="str">
        <f>IF(F$47&lt;='5'!$B71,"X","")</f>
        <v/>
      </c>
      <c r="G54" s="63" t="str">
        <f>IF(G$47&lt;='5'!$B71,"X","")</f>
        <v/>
      </c>
      <c r="H54" s="63" t="str">
        <f>IF(H$47&lt;='5'!$B71,"X","")</f>
        <v/>
      </c>
      <c r="I54" s="63" t="str">
        <f>IF(I$47&lt;='5'!$B71,"X","")</f>
        <v/>
      </c>
      <c r="J54" s="63" t="str">
        <f>IF(J$47&lt;='5'!$B71,"X","")</f>
        <v/>
      </c>
      <c r="K54" s="63" t="str">
        <f>IF(K$47&lt;='5'!$B71,"X","")</f>
        <v/>
      </c>
      <c r="L54" s="63" t="str">
        <f>IF(L$47&lt;='5'!$B71,"X","")</f>
        <v/>
      </c>
      <c r="M54" s="63" t="str">
        <f>IF(M$47&lt;='5'!$B71,"X","")</f>
        <v/>
      </c>
      <c r="N54" s="63" t="str">
        <f>IF(N$47&lt;='5'!$B71,"X","")</f>
        <v/>
      </c>
    </row>
    <row r="55" spans="1:24" ht="15" hidden="1" x14ac:dyDescent="0.2">
      <c r="A55" s="70" t="str">
        <f t="shared" si="5"/>
        <v/>
      </c>
      <c r="B55" s="70"/>
      <c r="C55" s="63" t="str">
        <f>IF(C$47&lt;='5'!$B72,"X","")</f>
        <v/>
      </c>
      <c r="D55" s="63" t="str">
        <f>IF(D$47&lt;='5'!$B72,"X","")</f>
        <v/>
      </c>
      <c r="E55" s="63" t="str">
        <f>IF(E$47&lt;='5'!$B72,"X","")</f>
        <v/>
      </c>
      <c r="F55" s="63" t="str">
        <f>IF(F$47&lt;='5'!$B72,"X","")</f>
        <v/>
      </c>
      <c r="G55" s="63" t="str">
        <f>IF(G$47&lt;='5'!$B72,"X","")</f>
        <v/>
      </c>
      <c r="H55" s="63" t="str">
        <f>IF(H$47&lt;='5'!$B72,"X","")</f>
        <v/>
      </c>
      <c r="I55" s="63" t="str">
        <f>IF(I$47&lt;='5'!$B72,"X","")</f>
        <v/>
      </c>
      <c r="J55" s="63" t="str">
        <f>IF(J$47&lt;='5'!$B72,"X","")</f>
        <v/>
      </c>
      <c r="K55" s="63" t="str">
        <f>IF(K$47&lt;='5'!$B72,"X","")</f>
        <v/>
      </c>
      <c r="L55" s="63" t="str">
        <f>IF(L$47&lt;='5'!$B72,"X","")</f>
        <v/>
      </c>
      <c r="M55" s="63" t="str">
        <f>IF(M$47&lt;='5'!$B72,"X","")</f>
        <v/>
      </c>
      <c r="N55" s="63" t="str">
        <f>IF(N$47&lt;='5'!$B72,"X","")</f>
        <v/>
      </c>
    </row>
    <row r="56" spans="1:24" ht="15" hidden="1" x14ac:dyDescent="0.2">
      <c r="A56" s="70" t="str">
        <f t="shared" si="5"/>
        <v/>
      </c>
      <c r="B56" s="70"/>
      <c r="C56" s="63" t="str">
        <f>IF(C$47&lt;='5'!$B73,"X","")</f>
        <v/>
      </c>
      <c r="D56" s="63" t="str">
        <f>IF(D$47&lt;='5'!$B73,"X","")</f>
        <v/>
      </c>
      <c r="E56" s="63" t="str">
        <f>IF(E$47&lt;='5'!$B73,"X","")</f>
        <v/>
      </c>
      <c r="F56" s="63" t="str">
        <f>IF(F$47&lt;='5'!$B73,"X","")</f>
        <v/>
      </c>
      <c r="G56" s="63" t="str">
        <f>IF(G$47&lt;='5'!$B73,"X","")</f>
        <v/>
      </c>
      <c r="H56" s="63" t="str">
        <f>IF(H$47&lt;='5'!$B73,"X","")</f>
        <v/>
      </c>
      <c r="I56" s="63" t="str">
        <f>IF(I$47&lt;='5'!$B73,"X","")</f>
        <v/>
      </c>
      <c r="J56" s="63" t="str">
        <f>IF(J$47&lt;='5'!$B73,"X","")</f>
        <v/>
      </c>
      <c r="K56" s="63" t="str">
        <f>IF(K$47&lt;='5'!$B73,"X","")</f>
        <v/>
      </c>
      <c r="L56" s="63" t="str">
        <f>IF(L$47&lt;='5'!$B73,"X","")</f>
        <v/>
      </c>
      <c r="M56" s="63" t="str">
        <f>IF(M$47&lt;='5'!$B73,"X","")</f>
        <v/>
      </c>
      <c r="N56" s="63" t="str">
        <f>IF(N$47&lt;='5'!$B73,"X","")</f>
        <v/>
      </c>
    </row>
    <row r="57" spans="1:24" ht="15" hidden="1" x14ac:dyDescent="0.2">
      <c r="A57" s="70" t="str">
        <f>IF(A36&lt;&gt;0,A36,"")</f>
        <v/>
      </c>
      <c r="B57" s="70"/>
      <c r="C57" s="63" t="str">
        <f>IF(C$47&lt;='5'!$B74,"X","")</f>
        <v/>
      </c>
      <c r="D57" s="63" t="str">
        <f>IF(D$47&lt;='5'!$B74,"X","")</f>
        <v/>
      </c>
      <c r="E57" s="63" t="str">
        <f>IF(E$47&lt;='5'!$B74,"X","")</f>
        <v/>
      </c>
      <c r="F57" s="63" t="str">
        <f>IF(F$47&lt;='5'!$B74,"X","")</f>
        <v/>
      </c>
      <c r="G57" s="63" t="str">
        <f>IF(G$47&lt;='5'!$B74,"X","")</f>
        <v/>
      </c>
      <c r="H57" s="63" t="str">
        <f>IF(H$47&lt;='5'!$B74,"X","")</f>
        <v/>
      </c>
      <c r="I57" s="63" t="str">
        <f>IF(I$47&lt;='5'!$B74,"X","")</f>
        <v/>
      </c>
      <c r="J57" s="63" t="str">
        <f>IF(J$47&lt;='5'!$B74,"X","")</f>
        <v/>
      </c>
      <c r="K57" s="63" t="str">
        <f>IF(K$47&lt;='5'!$B74,"X","")</f>
        <v/>
      </c>
      <c r="L57" s="63" t="str">
        <f>IF(L$47&lt;='5'!$B74,"X","")</f>
        <v/>
      </c>
      <c r="M57" s="63" t="str">
        <f>IF(M$47&lt;='5'!$B74,"X","")</f>
        <v/>
      </c>
      <c r="N57" s="63" t="str">
        <f>IF(N$47&lt;='5'!$B74,"X","")</f>
        <v/>
      </c>
    </row>
    <row r="58" spans="1:24" x14ac:dyDescent="0.2">
      <c r="A58" s="65" t="str">
        <f>IF(A27&lt;&gt;0,A27,"")</f>
        <v/>
      </c>
      <c r="B58" s="73"/>
      <c r="C58" s="72"/>
      <c r="D58" s="72"/>
      <c r="E58" s="72"/>
      <c r="F58" s="72"/>
      <c r="G58" s="72"/>
      <c r="H58" s="72"/>
      <c r="I58" s="72"/>
      <c r="J58" s="72"/>
      <c r="K58" s="72"/>
      <c r="L58" s="72"/>
      <c r="M58" s="72"/>
      <c r="N58" s="72"/>
      <c r="P58" s="1">
        <f>'5'!K50</f>
        <v>0</v>
      </c>
      <c r="Q58" s="1">
        <f>'5'!L50</f>
        <v>0</v>
      </c>
      <c r="R58" s="1">
        <f>'5'!M50</f>
        <v>0</v>
      </c>
      <c r="S58" s="1">
        <f>'5'!N50</f>
        <v>100</v>
      </c>
      <c r="T58" s="1" t="str">
        <f>P27</f>
        <v>R</v>
      </c>
      <c r="U58" s="78">
        <v>0</v>
      </c>
      <c r="V58" s="78">
        <f>IF(T58="R",1-(S58-Q58)/(S58-P58),1-(S58-Q58)/(S58-P58))</f>
        <v>0</v>
      </c>
      <c r="W58" s="78">
        <f>IF(T58="R",1-(S58-R58)/(S58-P58),1-(S58-R58)/(S58-P58))</f>
        <v>0</v>
      </c>
      <c r="X58" s="78">
        <v>1</v>
      </c>
    </row>
    <row r="59" spans="1:24" x14ac:dyDescent="0.2">
      <c r="A59" s="65" t="str">
        <f t="shared" ref="A59:A67" si="6">IF(A28&lt;&gt;0,A28,"")</f>
        <v/>
      </c>
      <c r="B59" s="73"/>
      <c r="C59" s="72"/>
      <c r="D59" s="72"/>
      <c r="E59" s="72"/>
      <c r="F59" s="72"/>
      <c r="G59" s="72"/>
      <c r="H59" s="72"/>
      <c r="I59" s="72"/>
      <c r="J59" s="72"/>
      <c r="K59" s="72"/>
      <c r="L59" s="72"/>
      <c r="M59" s="72"/>
      <c r="N59" s="72"/>
      <c r="P59" s="1">
        <f>'5'!K51</f>
        <v>0</v>
      </c>
      <c r="Q59" s="1">
        <f>'5'!L51</f>
        <v>0</v>
      </c>
      <c r="R59" s="1">
        <f>'5'!M51</f>
        <v>0</v>
      </c>
      <c r="S59" s="1">
        <f>'5'!N51</f>
        <v>100</v>
      </c>
      <c r="T59" s="1" t="str">
        <f t="shared" ref="T59:T67" si="7">P28</f>
        <v>R</v>
      </c>
      <c r="U59" s="78">
        <v>0</v>
      </c>
      <c r="V59" s="78">
        <f t="shared" ref="V59:V68" si="8">IF(T59="R",1-(S59-Q59)/(S59-P59),1-(S59-Q59)/(S59-P59))</f>
        <v>0</v>
      </c>
      <c r="W59" s="78">
        <f t="shared" ref="W59:W68" si="9">IF(T59="R",1-(S59-R59)/(S59-P59),1-(S59-R59)/(S59-P59))</f>
        <v>0</v>
      </c>
      <c r="X59" s="78">
        <v>1</v>
      </c>
    </row>
    <row r="60" spans="1:24" x14ac:dyDescent="0.2">
      <c r="A60" s="65" t="str">
        <f t="shared" si="6"/>
        <v/>
      </c>
      <c r="B60" s="73"/>
      <c r="C60" s="72"/>
      <c r="D60" s="72"/>
      <c r="E60" s="72"/>
      <c r="F60" s="72"/>
      <c r="G60" s="72"/>
      <c r="H60" s="72"/>
      <c r="I60" s="72"/>
      <c r="J60" s="72"/>
      <c r="K60" s="72"/>
      <c r="L60" s="72"/>
      <c r="M60" s="72"/>
      <c r="N60" s="72"/>
      <c r="P60" s="1">
        <f>'5'!K52</f>
        <v>0</v>
      </c>
      <c r="Q60" s="1">
        <f>'5'!L52</f>
        <v>0</v>
      </c>
      <c r="R60" s="1">
        <f>'5'!M52</f>
        <v>0</v>
      </c>
      <c r="S60" s="1">
        <f>'5'!N52</f>
        <v>100</v>
      </c>
      <c r="T60" s="1" t="str">
        <f t="shared" si="7"/>
        <v>R</v>
      </c>
      <c r="U60" s="78">
        <v>0</v>
      </c>
      <c r="V60" s="78">
        <f t="shared" si="8"/>
        <v>0</v>
      </c>
      <c r="W60" s="78">
        <f t="shared" si="9"/>
        <v>0</v>
      </c>
      <c r="X60" s="78">
        <v>1</v>
      </c>
    </row>
    <row r="61" spans="1:24" x14ac:dyDescent="0.2">
      <c r="A61" s="65" t="str">
        <f t="shared" si="6"/>
        <v/>
      </c>
      <c r="B61" s="73"/>
      <c r="C61" s="72"/>
      <c r="D61" s="72"/>
      <c r="E61" s="72"/>
      <c r="F61" s="72"/>
      <c r="G61" s="72"/>
      <c r="H61" s="72"/>
      <c r="I61" s="72"/>
      <c r="J61" s="72"/>
      <c r="K61" s="72"/>
      <c r="L61" s="72"/>
      <c r="M61" s="72"/>
      <c r="N61" s="72"/>
      <c r="P61" s="1">
        <f>'5'!K53</f>
        <v>0</v>
      </c>
      <c r="Q61" s="1">
        <f>'5'!L53</f>
        <v>0</v>
      </c>
      <c r="R61" s="1">
        <f>'5'!M53</f>
        <v>0</v>
      </c>
      <c r="S61" s="1">
        <f>'5'!N53</f>
        <v>100</v>
      </c>
      <c r="T61" s="1" t="str">
        <f t="shared" si="7"/>
        <v>R</v>
      </c>
      <c r="U61" s="78">
        <v>0</v>
      </c>
      <c r="V61" s="78">
        <f t="shared" si="8"/>
        <v>0</v>
      </c>
      <c r="W61" s="78">
        <f t="shared" si="9"/>
        <v>0</v>
      </c>
      <c r="X61" s="78">
        <v>1</v>
      </c>
    </row>
    <row r="62" spans="1:24" x14ac:dyDescent="0.2">
      <c r="A62" s="65" t="str">
        <f t="shared" si="6"/>
        <v/>
      </c>
      <c r="B62" s="73"/>
      <c r="C62" s="72"/>
      <c r="D62" s="72"/>
      <c r="E62" s="72"/>
      <c r="F62" s="72"/>
      <c r="G62" s="72"/>
      <c r="H62" s="72"/>
      <c r="I62" s="72"/>
      <c r="J62" s="72"/>
      <c r="K62" s="72"/>
      <c r="L62" s="72"/>
      <c r="M62" s="72"/>
      <c r="N62" s="72"/>
      <c r="P62" s="1">
        <f>'5'!K54</f>
        <v>0</v>
      </c>
      <c r="Q62" s="1">
        <f>'5'!L54</f>
        <v>0</v>
      </c>
      <c r="R62" s="1">
        <f>'5'!M54</f>
        <v>0</v>
      </c>
      <c r="S62" s="1">
        <f>'5'!N54</f>
        <v>100</v>
      </c>
      <c r="T62" s="1" t="str">
        <f t="shared" si="7"/>
        <v>R</v>
      </c>
      <c r="U62" s="78">
        <v>0</v>
      </c>
      <c r="V62" s="78">
        <f t="shared" si="8"/>
        <v>0</v>
      </c>
      <c r="W62" s="78">
        <f t="shared" si="9"/>
        <v>0</v>
      </c>
      <c r="X62" s="78">
        <v>1</v>
      </c>
    </row>
    <row r="63" spans="1:24" x14ac:dyDescent="0.2">
      <c r="A63" s="65" t="str">
        <f t="shared" si="6"/>
        <v/>
      </c>
      <c r="B63" s="73"/>
      <c r="C63" s="72"/>
      <c r="D63" s="72"/>
      <c r="E63" s="72"/>
      <c r="F63" s="72"/>
      <c r="G63" s="72"/>
      <c r="H63" s="72"/>
      <c r="I63" s="72"/>
      <c r="J63" s="72"/>
      <c r="K63" s="72"/>
      <c r="L63" s="72"/>
      <c r="M63" s="72"/>
      <c r="N63" s="72"/>
      <c r="P63" s="1">
        <f>'5'!K55</f>
        <v>0</v>
      </c>
      <c r="Q63" s="1">
        <f>'5'!L55</f>
        <v>0</v>
      </c>
      <c r="R63" s="1">
        <f>'5'!M55</f>
        <v>0</v>
      </c>
      <c r="S63" s="1">
        <f>'5'!N55</f>
        <v>100</v>
      </c>
      <c r="T63" s="1" t="str">
        <f t="shared" si="7"/>
        <v>R</v>
      </c>
      <c r="U63" s="78">
        <v>0</v>
      </c>
      <c r="V63" s="78">
        <f t="shared" si="8"/>
        <v>0</v>
      </c>
      <c r="W63" s="78">
        <f t="shared" si="9"/>
        <v>0</v>
      </c>
      <c r="X63" s="78">
        <v>1</v>
      </c>
    </row>
    <row r="64" spans="1:24" x14ac:dyDescent="0.2">
      <c r="A64" s="65" t="str">
        <f t="shared" si="6"/>
        <v/>
      </c>
      <c r="B64" s="73"/>
      <c r="C64" s="72"/>
      <c r="D64" s="72"/>
      <c r="E64" s="72"/>
      <c r="F64" s="72"/>
      <c r="G64" s="72"/>
      <c r="H64" s="72"/>
      <c r="I64" s="72"/>
      <c r="J64" s="72"/>
      <c r="K64" s="72"/>
      <c r="L64" s="72"/>
      <c r="M64" s="72"/>
      <c r="N64" s="72"/>
      <c r="P64" s="1">
        <f>'5'!K56</f>
        <v>0</v>
      </c>
      <c r="Q64" s="1">
        <f>'5'!L56</f>
        <v>0</v>
      </c>
      <c r="R64" s="1">
        <f>'5'!M56</f>
        <v>0</v>
      </c>
      <c r="S64" s="1">
        <f>'5'!N56</f>
        <v>100</v>
      </c>
      <c r="T64" s="1" t="str">
        <f t="shared" si="7"/>
        <v>R</v>
      </c>
      <c r="U64" s="78">
        <v>0</v>
      </c>
      <c r="V64" s="78">
        <f t="shared" si="8"/>
        <v>0</v>
      </c>
      <c r="W64" s="78">
        <f t="shared" si="9"/>
        <v>0</v>
      </c>
      <c r="X64" s="78">
        <v>1</v>
      </c>
    </row>
    <row r="65" spans="1:24" x14ac:dyDescent="0.2">
      <c r="A65" s="65" t="str">
        <f t="shared" si="6"/>
        <v/>
      </c>
      <c r="B65" s="73"/>
      <c r="C65" s="72"/>
      <c r="D65" s="72"/>
      <c r="E65" s="72"/>
      <c r="F65" s="72"/>
      <c r="G65" s="72"/>
      <c r="H65" s="72"/>
      <c r="I65" s="72"/>
      <c r="J65" s="72"/>
      <c r="K65" s="72"/>
      <c r="L65" s="72"/>
      <c r="M65" s="72"/>
      <c r="N65" s="72"/>
      <c r="P65" s="1">
        <f>'5'!K57</f>
        <v>0</v>
      </c>
      <c r="Q65" s="1">
        <f>'5'!L57</f>
        <v>0</v>
      </c>
      <c r="R65" s="1">
        <f>'5'!M57</f>
        <v>0</v>
      </c>
      <c r="S65" s="1">
        <f>'5'!N57</f>
        <v>100</v>
      </c>
      <c r="T65" s="1" t="str">
        <f t="shared" si="7"/>
        <v>R</v>
      </c>
      <c r="U65" s="78">
        <v>0</v>
      </c>
      <c r="V65" s="78">
        <f t="shared" si="8"/>
        <v>0</v>
      </c>
      <c r="W65" s="78">
        <f t="shared" si="9"/>
        <v>0</v>
      </c>
      <c r="X65" s="78">
        <v>1</v>
      </c>
    </row>
    <row r="66" spans="1:24" x14ac:dyDescent="0.2">
      <c r="A66" s="65" t="str">
        <f t="shared" si="6"/>
        <v/>
      </c>
      <c r="B66" s="73"/>
      <c r="C66" s="72"/>
      <c r="D66" s="72"/>
      <c r="E66" s="72"/>
      <c r="F66" s="72"/>
      <c r="G66" s="72"/>
      <c r="H66" s="72"/>
      <c r="I66" s="72"/>
      <c r="J66" s="72"/>
      <c r="K66" s="72"/>
      <c r="L66" s="72"/>
      <c r="M66" s="72"/>
      <c r="N66" s="72"/>
      <c r="P66" s="1">
        <f>'5'!K58</f>
        <v>0</v>
      </c>
      <c r="Q66" s="1">
        <f>'5'!L58</f>
        <v>0</v>
      </c>
      <c r="R66" s="1">
        <f>'5'!M58</f>
        <v>0</v>
      </c>
      <c r="S66" s="1">
        <f>'5'!N58</f>
        <v>100</v>
      </c>
      <c r="T66" s="1" t="str">
        <f t="shared" si="7"/>
        <v>R</v>
      </c>
      <c r="U66" s="78">
        <v>0</v>
      </c>
      <c r="V66" s="78">
        <f t="shared" si="8"/>
        <v>0</v>
      </c>
      <c r="W66" s="78">
        <f t="shared" si="9"/>
        <v>0</v>
      </c>
      <c r="X66" s="78">
        <v>1</v>
      </c>
    </row>
    <row r="67" spans="1:24" x14ac:dyDescent="0.2">
      <c r="A67" s="65" t="str">
        <f t="shared" si="6"/>
        <v/>
      </c>
      <c r="B67" s="73"/>
      <c r="C67" s="72"/>
      <c r="D67" s="72"/>
      <c r="E67" s="72"/>
      <c r="F67" s="72"/>
      <c r="G67" s="72"/>
      <c r="H67" s="72"/>
      <c r="I67" s="72"/>
      <c r="J67" s="72"/>
      <c r="K67" s="72"/>
      <c r="L67" s="72"/>
      <c r="M67" s="72"/>
      <c r="N67" s="72"/>
      <c r="P67" s="1">
        <f>'5'!K59</f>
        <v>0</v>
      </c>
      <c r="Q67" s="1">
        <f>'5'!L59</f>
        <v>0</v>
      </c>
      <c r="R67" s="1">
        <f>'5'!M59</f>
        <v>0</v>
      </c>
      <c r="S67" s="1">
        <f>'5'!N59</f>
        <v>100</v>
      </c>
      <c r="T67" s="1" t="str">
        <f t="shared" si="7"/>
        <v>R</v>
      </c>
      <c r="U67" s="78">
        <v>0</v>
      </c>
      <c r="V67" s="78">
        <f t="shared" si="8"/>
        <v>0</v>
      </c>
      <c r="W67" s="78">
        <f t="shared" si="9"/>
        <v>0</v>
      </c>
      <c r="X67" s="78">
        <v>1</v>
      </c>
    </row>
    <row r="68" spans="1:24" ht="15" x14ac:dyDescent="0.2">
      <c r="A68" s="74" t="s">
        <v>41</v>
      </c>
      <c r="B68" s="75"/>
      <c r="C68" s="72"/>
      <c r="D68" s="72"/>
      <c r="E68" s="72"/>
      <c r="F68" s="72"/>
      <c r="G68" s="72"/>
      <c r="H68" s="72"/>
      <c r="I68" s="72"/>
      <c r="J68" s="72"/>
      <c r="K68" s="72"/>
      <c r="L68" s="72"/>
      <c r="M68" s="72"/>
      <c r="N68" s="72"/>
      <c r="P68" s="1">
        <f>'5'!K60</f>
        <v>0</v>
      </c>
      <c r="Q68" s="1">
        <f>100/3</f>
        <v>33.333333333333336</v>
      </c>
      <c r="R68" s="1">
        <f>200/3</f>
        <v>66.666666666666671</v>
      </c>
      <c r="S68" s="1">
        <v>100</v>
      </c>
      <c r="T68" s="1" t="s">
        <v>21</v>
      </c>
      <c r="U68" s="78">
        <v>0</v>
      </c>
      <c r="V68" s="78">
        <f t="shared" si="8"/>
        <v>0.33333333333333348</v>
      </c>
      <c r="W68" s="78">
        <f t="shared" si="9"/>
        <v>0.66666666666666674</v>
      </c>
      <c r="X68" s="78">
        <v>1</v>
      </c>
    </row>
    <row r="70" spans="1:24" ht="63" customHeight="1" x14ac:dyDescent="0.2">
      <c r="A70" s="112" t="s">
        <v>485</v>
      </c>
      <c r="B70" s="112"/>
      <c r="C70" s="112"/>
      <c r="D70" s="112"/>
      <c r="E70" s="112"/>
      <c r="F70" s="112"/>
      <c r="G70" s="112"/>
      <c r="H70" s="112"/>
      <c r="I70" s="112"/>
      <c r="J70" s="112"/>
      <c r="K70" s="112"/>
      <c r="L70" s="112"/>
      <c r="M70" s="112"/>
      <c r="N70" s="112"/>
    </row>
    <row r="101" spans="1:35" ht="41.25" customHeight="1" x14ac:dyDescent="0.2">
      <c r="A101" s="112" t="s">
        <v>206</v>
      </c>
      <c r="B101" s="112"/>
      <c r="C101" s="112"/>
      <c r="D101" s="112"/>
      <c r="E101" s="112"/>
      <c r="F101" s="112"/>
      <c r="G101" s="112"/>
      <c r="H101" s="112"/>
      <c r="I101" s="112"/>
      <c r="J101" s="112"/>
      <c r="K101" s="112"/>
      <c r="L101" s="112"/>
      <c r="M101" s="112"/>
      <c r="N101" s="112"/>
    </row>
    <row r="102" spans="1:35" x14ac:dyDescent="0.2">
      <c r="C102" s="108"/>
      <c r="D102" s="109"/>
      <c r="E102" s="109"/>
      <c r="F102" s="109"/>
      <c r="G102" s="109"/>
      <c r="H102" s="109"/>
      <c r="I102" s="109"/>
      <c r="J102" s="109"/>
      <c r="K102" s="109"/>
      <c r="L102" s="109"/>
      <c r="M102" s="109"/>
      <c r="N102" s="164"/>
    </row>
    <row r="103" spans="1:35" x14ac:dyDescent="0.2">
      <c r="C103" s="108"/>
      <c r="D103" s="109"/>
      <c r="E103" s="109"/>
      <c r="F103" s="109"/>
      <c r="G103" s="109"/>
      <c r="H103" s="109"/>
      <c r="I103" s="109"/>
      <c r="J103" s="109"/>
      <c r="K103" s="109"/>
      <c r="L103" s="109"/>
      <c r="M103" s="109"/>
      <c r="N103" s="164"/>
    </row>
    <row r="104" spans="1:35" x14ac:dyDescent="0.2">
      <c r="C104" s="108"/>
      <c r="D104" s="109"/>
      <c r="E104" s="109"/>
      <c r="F104" s="109"/>
      <c r="G104" s="109"/>
      <c r="H104" s="109"/>
      <c r="I104" s="109"/>
      <c r="J104" s="109"/>
      <c r="K104" s="109"/>
      <c r="L104" s="109"/>
      <c r="M104" s="109"/>
      <c r="N104" s="164"/>
    </row>
    <row r="105" spans="1:35" x14ac:dyDescent="0.2">
      <c r="C105" s="110"/>
      <c r="D105" s="111"/>
      <c r="E105" s="111"/>
      <c r="F105" s="111"/>
      <c r="G105" s="111"/>
      <c r="H105" s="111"/>
      <c r="I105" s="111"/>
      <c r="J105" s="111"/>
      <c r="K105" s="111"/>
      <c r="L105" s="111"/>
      <c r="M105" s="111"/>
      <c r="N105" s="165"/>
    </row>
    <row r="107" spans="1:35" x14ac:dyDescent="0.2">
      <c r="A107" s="113" t="s">
        <v>486</v>
      </c>
      <c r="B107" s="113"/>
      <c r="C107" s="113"/>
      <c r="D107" s="113"/>
      <c r="E107" s="113"/>
      <c r="F107" s="113"/>
      <c r="G107" s="113"/>
      <c r="H107" s="113"/>
      <c r="I107" s="113"/>
      <c r="J107" s="113"/>
      <c r="K107" s="113"/>
      <c r="L107" s="113"/>
      <c r="M107" s="113"/>
      <c r="N107" s="113"/>
    </row>
    <row r="108" spans="1:35" ht="187.5" customHeight="1" x14ac:dyDescent="0.2">
      <c r="A108" s="191" t="s">
        <v>487</v>
      </c>
      <c r="B108" s="191"/>
      <c r="C108" s="191"/>
      <c r="D108" s="191"/>
      <c r="E108" s="191"/>
      <c r="F108" s="191"/>
      <c r="G108" s="191"/>
      <c r="H108" s="191"/>
      <c r="I108" s="191"/>
      <c r="J108" s="191"/>
      <c r="K108" s="191"/>
      <c r="L108" s="191"/>
      <c r="M108" s="191"/>
      <c r="N108" s="191"/>
    </row>
    <row r="110" spans="1:35" ht="15" x14ac:dyDescent="0.25">
      <c r="A110" s="56" t="s">
        <v>207</v>
      </c>
      <c r="B110" s="56" t="s">
        <v>208</v>
      </c>
      <c r="C110" s="56" t="s">
        <v>209</v>
      </c>
      <c r="D110" s="252" t="s">
        <v>210</v>
      </c>
      <c r="E110" s="254"/>
      <c r="F110" s="254"/>
      <c r="G110" s="253"/>
      <c r="H110" s="252" t="s">
        <v>186</v>
      </c>
      <c r="I110" s="254"/>
      <c r="J110" s="254"/>
      <c r="K110" s="253"/>
      <c r="L110" s="252" t="s">
        <v>211</v>
      </c>
      <c r="M110" s="253"/>
      <c r="N110" s="56" t="s">
        <v>212</v>
      </c>
      <c r="Y110" s="1" t="s">
        <v>46</v>
      </c>
      <c r="Z110" s="1" t="s">
        <v>47</v>
      </c>
      <c r="AA110" s="1" t="s">
        <v>42</v>
      </c>
      <c r="AB110" s="1" t="s">
        <v>48</v>
      </c>
      <c r="AC110" s="1" t="s">
        <v>28</v>
      </c>
      <c r="AD110" s="1" t="s">
        <v>44</v>
      </c>
      <c r="AE110" s="1" t="s">
        <v>43</v>
      </c>
      <c r="AG110" s="84" t="s">
        <v>49</v>
      </c>
      <c r="AH110" t="s">
        <v>51</v>
      </c>
      <c r="AI110"/>
    </row>
    <row r="111" spans="1:35" ht="15" hidden="1" x14ac:dyDescent="0.25">
      <c r="A111" s="60">
        <v>0</v>
      </c>
      <c r="B111" s="60" t="str">
        <f>A27</f>
        <v/>
      </c>
      <c r="C111" s="60" t="str">
        <f>IF('4'!C$97&lt;&gt;0,'4'!C$97,"")</f>
        <v/>
      </c>
      <c r="D111" s="245" t="s">
        <v>45</v>
      </c>
      <c r="E111" s="245"/>
      <c r="F111" s="245"/>
      <c r="G111" s="245"/>
      <c r="H111" s="246" t="str">
        <f>IF(B111&lt;&gt;0,VLOOKUP(B111,A$26:F$36,2,FALSE),"")</f>
        <v/>
      </c>
      <c r="I111" s="246"/>
      <c r="J111" s="246"/>
      <c r="K111" s="246"/>
      <c r="L111" s="245" t="str">
        <f>IF(B111&lt;&gt;0,VLOOKUP(B111,A$26:F$36,6,FALSE),"")</f>
        <v/>
      </c>
      <c r="M111" s="245"/>
      <c r="N111" s="60">
        <f t="shared" ref="N111:N119" si="10">K27</f>
        <v>0</v>
      </c>
      <c r="Y111" s="1">
        <f>A111</f>
        <v>0</v>
      </c>
      <c r="Z111" s="1" t="str">
        <f>B111</f>
        <v/>
      </c>
      <c r="AA111" s="1" t="str">
        <f>C111</f>
        <v/>
      </c>
      <c r="AB111" s="1" t="str">
        <f>D111</f>
        <v>Početno stanje</v>
      </c>
      <c r="AC111" s="1" t="str">
        <f>H111</f>
        <v/>
      </c>
      <c r="AD111" s="1" t="str">
        <f>L111</f>
        <v/>
      </c>
      <c r="AE111" s="1">
        <f>N111</f>
        <v>0</v>
      </c>
      <c r="AG111" s="85">
        <v>0</v>
      </c>
      <c r="AH111">
        <v>0</v>
      </c>
      <c r="AI111"/>
    </row>
    <row r="112" spans="1:35" ht="15" hidden="1" x14ac:dyDescent="0.25">
      <c r="A112" s="60">
        <v>0</v>
      </c>
      <c r="B112" s="60" t="str">
        <f t="shared" ref="B112:B120" si="11">A28</f>
        <v/>
      </c>
      <c r="C112" s="60" t="str">
        <f>IF('4'!C$97&lt;&gt;0,'4'!C$97,"")</f>
        <v/>
      </c>
      <c r="D112" s="245" t="s">
        <v>45</v>
      </c>
      <c r="E112" s="245"/>
      <c r="F112" s="245"/>
      <c r="G112" s="245"/>
      <c r="H112" s="246" t="str">
        <f t="shared" ref="H112:H120" si="12">IF(B112&lt;&gt;0,VLOOKUP(B112,A$26:F$36,2,FALSE),"")</f>
        <v/>
      </c>
      <c r="I112" s="246"/>
      <c r="J112" s="246"/>
      <c r="K112" s="246"/>
      <c r="L112" s="245" t="str">
        <f t="shared" ref="L112:L170" si="13">IF(B112&lt;&gt;0,VLOOKUP(B112,A$26:F$36,6,FALSE),"")</f>
        <v/>
      </c>
      <c r="M112" s="245"/>
      <c r="N112" s="60">
        <f t="shared" si="10"/>
        <v>0</v>
      </c>
      <c r="Y112" s="1">
        <f t="shared" ref="Y112:Y170" si="14">A112</f>
        <v>0</v>
      </c>
      <c r="Z112" s="1" t="str">
        <f t="shared" ref="Z112:Z170" si="15">B112</f>
        <v/>
      </c>
      <c r="AA112" s="1" t="str">
        <f t="shared" ref="AA112:AA170" si="16">C112</f>
        <v/>
      </c>
      <c r="AB112" s="1" t="str">
        <f t="shared" ref="AB112:AB170" si="17">D112</f>
        <v>Početno stanje</v>
      </c>
      <c r="AC112" s="1" t="str">
        <f t="shared" ref="AC112:AC170" si="18">H112</f>
        <v/>
      </c>
      <c r="AD112" s="1" t="str">
        <f t="shared" ref="AD112:AD170" si="19">L112</f>
        <v/>
      </c>
      <c r="AE112" s="1">
        <f t="shared" ref="AE112:AE170" si="20">N112</f>
        <v>0</v>
      </c>
      <c r="AG112" s="85" t="s">
        <v>38</v>
      </c>
      <c r="AH112">
        <v>-4</v>
      </c>
      <c r="AI112"/>
    </row>
    <row r="113" spans="1:35" ht="15" hidden="1" x14ac:dyDescent="0.25">
      <c r="A113" s="60">
        <v>0</v>
      </c>
      <c r="B113" s="60" t="str">
        <f t="shared" si="11"/>
        <v/>
      </c>
      <c r="C113" s="60" t="str">
        <f>IF('4'!C$97&lt;&gt;0,'4'!C$97,"")</f>
        <v/>
      </c>
      <c r="D113" s="245" t="s">
        <v>45</v>
      </c>
      <c r="E113" s="245"/>
      <c r="F113" s="245"/>
      <c r="G113" s="245"/>
      <c r="H113" s="246" t="str">
        <f t="shared" si="12"/>
        <v/>
      </c>
      <c r="I113" s="246"/>
      <c r="J113" s="246"/>
      <c r="K113" s="246"/>
      <c r="L113" s="245" t="str">
        <f t="shared" si="13"/>
        <v/>
      </c>
      <c r="M113" s="245"/>
      <c r="N113" s="60">
        <f t="shared" si="10"/>
        <v>0</v>
      </c>
      <c r="Y113" s="1">
        <f t="shared" si="14"/>
        <v>0</v>
      </c>
      <c r="Z113" s="1" t="str">
        <f t="shared" si="15"/>
        <v/>
      </c>
      <c r="AA113" s="1" t="str">
        <f t="shared" si="16"/>
        <v/>
      </c>
      <c r="AB113" s="1" t="str">
        <f t="shared" si="17"/>
        <v>Početno stanje</v>
      </c>
      <c r="AC113" s="1" t="str">
        <f t="shared" si="18"/>
        <v/>
      </c>
      <c r="AD113" s="1" t="str">
        <f t="shared" si="19"/>
        <v/>
      </c>
      <c r="AE113" s="1">
        <f t="shared" si="20"/>
        <v>0</v>
      </c>
      <c r="AG113" s="85" t="s">
        <v>39</v>
      </c>
      <c r="AH113">
        <v>6994</v>
      </c>
      <c r="AI113"/>
    </row>
    <row r="114" spans="1:35" ht="15" hidden="1" x14ac:dyDescent="0.25">
      <c r="A114" s="60">
        <v>0</v>
      </c>
      <c r="B114" s="60" t="str">
        <f t="shared" si="11"/>
        <v/>
      </c>
      <c r="C114" s="60" t="str">
        <f>IF('4'!C$97&lt;&gt;0,'4'!C$97,"")</f>
        <v/>
      </c>
      <c r="D114" s="245" t="s">
        <v>45</v>
      </c>
      <c r="E114" s="245"/>
      <c r="F114" s="245"/>
      <c r="G114" s="245"/>
      <c r="H114" s="246" t="str">
        <f t="shared" si="12"/>
        <v/>
      </c>
      <c r="I114" s="246"/>
      <c r="J114" s="246"/>
      <c r="K114" s="246"/>
      <c r="L114" s="245" t="str">
        <f t="shared" si="13"/>
        <v/>
      </c>
      <c r="M114" s="245"/>
      <c r="N114" s="60">
        <f t="shared" si="10"/>
        <v>0</v>
      </c>
      <c r="Y114" s="1">
        <f t="shared" si="14"/>
        <v>0</v>
      </c>
      <c r="Z114" s="1" t="str">
        <f t="shared" si="15"/>
        <v/>
      </c>
      <c r="AA114" s="1" t="str">
        <f t="shared" si="16"/>
        <v/>
      </c>
      <c r="AB114" s="1" t="str">
        <f t="shared" si="17"/>
        <v>Početno stanje</v>
      </c>
      <c r="AC114" s="1" t="str">
        <f t="shared" si="18"/>
        <v/>
      </c>
      <c r="AD114" s="1" t="str">
        <f t="shared" si="19"/>
        <v/>
      </c>
      <c r="AE114" s="1">
        <f t="shared" si="20"/>
        <v>0</v>
      </c>
      <c r="AG114" s="85" t="s">
        <v>40</v>
      </c>
      <c r="AH114">
        <v>3</v>
      </c>
      <c r="AI114"/>
    </row>
    <row r="115" spans="1:35" ht="15" hidden="1" x14ac:dyDescent="0.25">
      <c r="A115" s="60">
        <v>0</v>
      </c>
      <c r="B115" s="60" t="str">
        <f t="shared" si="11"/>
        <v/>
      </c>
      <c r="C115" s="60" t="str">
        <f>IF('4'!C$97&lt;&gt;0,'4'!C$97,"")</f>
        <v/>
      </c>
      <c r="D115" s="245" t="s">
        <v>45</v>
      </c>
      <c r="E115" s="245"/>
      <c r="F115" s="245"/>
      <c r="G115" s="245"/>
      <c r="H115" s="246" t="str">
        <f t="shared" si="12"/>
        <v/>
      </c>
      <c r="I115" s="246"/>
      <c r="J115" s="246"/>
      <c r="K115" s="246"/>
      <c r="L115" s="245" t="str">
        <f t="shared" si="13"/>
        <v/>
      </c>
      <c r="M115" s="245"/>
      <c r="N115" s="60">
        <f t="shared" si="10"/>
        <v>0</v>
      </c>
      <c r="Y115" s="1">
        <f t="shared" si="14"/>
        <v>0</v>
      </c>
      <c r="Z115" s="1" t="str">
        <f t="shared" si="15"/>
        <v/>
      </c>
      <c r="AA115" s="1" t="str">
        <f t="shared" si="16"/>
        <v/>
      </c>
      <c r="AB115" s="1" t="str">
        <f t="shared" si="17"/>
        <v>Početno stanje</v>
      </c>
      <c r="AC115" s="1" t="str">
        <f t="shared" si="18"/>
        <v/>
      </c>
      <c r="AD115" s="1" t="str">
        <f t="shared" si="19"/>
        <v/>
      </c>
      <c r="AE115" s="1">
        <f t="shared" si="20"/>
        <v>0</v>
      </c>
      <c r="AG115" s="85" t="s">
        <v>72</v>
      </c>
      <c r="AH115">
        <v>62</v>
      </c>
      <c r="AI115"/>
    </row>
    <row r="116" spans="1:35" ht="15" hidden="1" x14ac:dyDescent="0.25">
      <c r="A116" s="60">
        <v>0</v>
      </c>
      <c r="B116" s="60" t="str">
        <f t="shared" si="11"/>
        <v/>
      </c>
      <c r="C116" s="60" t="str">
        <f>IF('4'!C$97&lt;&gt;0,'4'!C$97,"")</f>
        <v/>
      </c>
      <c r="D116" s="245" t="s">
        <v>45</v>
      </c>
      <c r="E116" s="245"/>
      <c r="F116" s="245"/>
      <c r="G116" s="245"/>
      <c r="H116" s="246" t="str">
        <f t="shared" si="12"/>
        <v/>
      </c>
      <c r="I116" s="246"/>
      <c r="J116" s="246"/>
      <c r="K116" s="246"/>
      <c r="L116" s="245" t="str">
        <f t="shared" si="13"/>
        <v/>
      </c>
      <c r="M116" s="245"/>
      <c r="N116" s="60">
        <f t="shared" si="10"/>
        <v>0</v>
      </c>
      <c r="Y116" s="1">
        <f t="shared" si="14"/>
        <v>0</v>
      </c>
      <c r="Z116" s="1" t="str">
        <f t="shared" si="15"/>
        <v/>
      </c>
      <c r="AA116" s="1" t="str">
        <f t="shared" si="16"/>
        <v/>
      </c>
      <c r="AB116" s="1" t="str">
        <f t="shared" si="17"/>
        <v>Početno stanje</v>
      </c>
      <c r="AC116" s="1" t="str">
        <f t="shared" si="18"/>
        <v/>
      </c>
      <c r="AD116" s="1" t="str">
        <f t="shared" si="19"/>
        <v/>
      </c>
      <c r="AE116" s="1">
        <f t="shared" si="20"/>
        <v>0</v>
      </c>
      <c r="AG116" s="85" t="s">
        <v>73</v>
      </c>
      <c r="AH116">
        <v>99</v>
      </c>
      <c r="AI116"/>
    </row>
    <row r="117" spans="1:35" ht="15" hidden="1" x14ac:dyDescent="0.25">
      <c r="A117" s="60">
        <v>0</v>
      </c>
      <c r="B117" s="60" t="str">
        <f t="shared" si="11"/>
        <v/>
      </c>
      <c r="C117" s="60" t="str">
        <f>IF('4'!C$97&lt;&gt;0,'4'!C$97,"")</f>
        <v/>
      </c>
      <c r="D117" s="245" t="s">
        <v>45</v>
      </c>
      <c r="E117" s="245"/>
      <c r="F117" s="245"/>
      <c r="G117" s="245"/>
      <c r="H117" s="246" t="str">
        <f t="shared" si="12"/>
        <v/>
      </c>
      <c r="I117" s="246"/>
      <c r="J117" s="246"/>
      <c r="K117" s="246"/>
      <c r="L117" s="245" t="str">
        <f t="shared" si="13"/>
        <v/>
      </c>
      <c r="M117" s="245"/>
      <c r="N117" s="60">
        <f t="shared" si="10"/>
        <v>0</v>
      </c>
      <c r="Y117" s="1">
        <f t="shared" si="14"/>
        <v>0</v>
      </c>
      <c r="Z117" s="1" t="str">
        <f t="shared" si="15"/>
        <v/>
      </c>
      <c r="AA117" s="1" t="str">
        <f t="shared" si="16"/>
        <v/>
      </c>
      <c r="AB117" s="1" t="str">
        <f t="shared" si="17"/>
        <v>Početno stanje</v>
      </c>
      <c r="AC117" s="1" t="str">
        <f t="shared" si="18"/>
        <v/>
      </c>
      <c r="AD117" s="1" t="str">
        <f t="shared" si="19"/>
        <v/>
      </c>
      <c r="AE117" s="1">
        <f t="shared" si="20"/>
        <v>0</v>
      </c>
      <c r="AG117" s="85" t="s">
        <v>74</v>
      </c>
      <c r="AH117">
        <v>-1</v>
      </c>
      <c r="AI117"/>
    </row>
    <row r="118" spans="1:35" ht="15" hidden="1" x14ac:dyDescent="0.25">
      <c r="A118" s="60">
        <v>0</v>
      </c>
      <c r="B118" s="60" t="str">
        <f t="shared" si="11"/>
        <v/>
      </c>
      <c r="C118" s="60" t="str">
        <f>IF('4'!C$97&lt;&gt;0,'4'!C$97,"")</f>
        <v/>
      </c>
      <c r="D118" s="245" t="s">
        <v>45</v>
      </c>
      <c r="E118" s="245"/>
      <c r="F118" s="245"/>
      <c r="G118" s="245"/>
      <c r="H118" s="246" t="str">
        <f t="shared" si="12"/>
        <v/>
      </c>
      <c r="I118" s="246"/>
      <c r="J118" s="246"/>
      <c r="K118" s="246"/>
      <c r="L118" s="245" t="str">
        <f t="shared" si="13"/>
        <v/>
      </c>
      <c r="M118" s="245"/>
      <c r="N118" s="60">
        <f t="shared" si="10"/>
        <v>0</v>
      </c>
      <c r="Y118" s="1">
        <f t="shared" si="14"/>
        <v>0</v>
      </c>
      <c r="Z118" s="1" t="str">
        <f t="shared" si="15"/>
        <v/>
      </c>
      <c r="AA118" s="1" t="str">
        <f t="shared" si="16"/>
        <v/>
      </c>
      <c r="AB118" s="1" t="str">
        <f t="shared" si="17"/>
        <v>Početno stanje</v>
      </c>
      <c r="AC118" s="1" t="str">
        <f t="shared" si="18"/>
        <v/>
      </c>
      <c r="AD118" s="1" t="str">
        <f t="shared" si="19"/>
        <v/>
      </c>
      <c r="AE118" s="1">
        <f t="shared" si="20"/>
        <v>0</v>
      </c>
      <c r="AG118" s="85" t="s">
        <v>75</v>
      </c>
      <c r="AH118">
        <v>3</v>
      </c>
      <c r="AI118"/>
    </row>
    <row r="119" spans="1:35" ht="15" hidden="1" x14ac:dyDescent="0.25">
      <c r="A119" s="60">
        <v>0</v>
      </c>
      <c r="B119" s="60" t="str">
        <f t="shared" si="11"/>
        <v/>
      </c>
      <c r="C119" s="60" t="str">
        <f>IF('4'!C$97&lt;&gt;0,'4'!C$97,"")</f>
        <v/>
      </c>
      <c r="D119" s="245" t="s">
        <v>45</v>
      </c>
      <c r="E119" s="245"/>
      <c r="F119" s="245"/>
      <c r="G119" s="245"/>
      <c r="H119" s="246" t="str">
        <f t="shared" si="12"/>
        <v/>
      </c>
      <c r="I119" s="246"/>
      <c r="J119" s="246"/>
      <c r="K119" s="246"/>
      <c r="L119" s="245" t="str">
        <f t="shared" si="13"/>
        <v/>
      </c>
      <c r="M119" s="245"/>
      <c r="N119" s="60">
        <f t="shared" si="10"/>
        <v>0</v>
      </c>
      <c r="Y119" s="1">
        <f t="shared" si="14"/>
        <v>0</v>
      </c>
      <c r="Z119" s="1" t="str">
        <f t="shared" si="15"/>
        <v/>
      </c>
      <c r="AA119" s="1" t="str">
        <f t="shared" si="16"/>
        <v/>
      </c>
      <c r="AB119" s="1" t="str">
        <f t="shared" si="17"/>
        <v>Početno stanje</v>
      </c>
      <c r="AC119" s="1" t="str">
        <f t="shared" si="18"/>
        <v/>
      </c>
      <c r="AD119" s="1" t="str">
        <f t="shared" si="19"/>
        <v/>
      </c>
      <c r="AE119" s="1">
        <f t="shared" si="20"/>
        <v>0</v>
      </c>
      <c r="AG119" s="85" t="s">
        <v>76</v>
      </c>
      <c r="AH119">
        <v>1</v>
      </c>
      <c r="AI119"/>
    </row>
    <row r="120" spans="1:35" ht="15" hidden="1" x14ac:dyDescent="0.25">
      <c r="A120" s="60">
        <v>0</v>
      </c>
      <c r="B120" s="60" t="str">
        <f t="shared" si="11"/>
        <v/>
      </c>
      <c r="C120" s="60" t="str">
        <f>IF('4'!C$97&lt;&gt;0,'4'!C$97,"")</f>
        <v/>
      </c>
      <c r="D120" s="245" t="s">
        <v>45</v>
      </c>
      <c r="E120" s="245"/>
      <c r="F120" s="245"/>
      <c r="G120" s="245"/>
      <c r="H120" s="246" t="str">
        <f t="shared" si="12"/>
        <v/>
      </c>
      <c r="I120" s="246"/>
      <c r="J120" s="246"/>
      <c r="K120" s="246"/>
      <c r="L120" s="245" t="str">
        <f t="shared" si="13"/>
        <v/>
      </c>
      <c r="M120" s="245"/>
      <c r="N120" s="60">
        <v>2</v>
      </c>
      <c r="Y120" s="1">
        <f t="shared" si="14"/>
        <v>0</v>
      </c>
      <c r="Z120" s="1" t="str">
        <f t="shared" si="15"/>
        <v/>
      </c>
      <c r="AA120" s="1" t="str">
        <f t="shared" si="16"/>
        <v/>
      </c>
      <c r="AB120" s="1" t="str">
        <f t="shared" si="17"/>
        <v>Početno stanje</v>
      </c>
      <c r="AC120" s="1" t="str">
        <f t="shared" si="18"/>
        <v/>
      </c>
      <c r="AD120" s="1" t="str">
        <f t="shared" si="19"/>
        <v/>
      </c>
      <c r="AE120" s="1">
        <f t="shared" si="20"/>
        <v>2</v>
      </c>
      <c r="AG120" s="85" t="s">
        <v>77</v>
      </c>
      <c r="AH120">
        <v>12</v>
      </c>
      <c r="AI120"/>
    </row>
    <row r="121" spans="1:35" ht="15" x14ac:dyDescent="0.25">
      <c r="A121" s="80">
        <v>1</v>
      </c>
      <c r="B121" s="79"/>
      <c r="C121" s="86"/>
      <c r="D121" s="239"/>
      <c r="E121" s="239"/>
      <c r="F121" s="239"/>
      <c r="G121" s="239"/>
      <c r="H121" s="240"/>
      <c r="I121" s="240"/>
      <c r="J121" s="240"/>
      <c r="K121" s="240"/>
      <c r="L121" s="247"/>
      <c r="M121" s="248"/>
      <c r="N121" s="79"/>
      <c r="Y121" s="1">
        <f t="shared" si="14"/>
        <v>1</v>
      </c>
      <c r="Z121" s="1">
        <f t="shared" si="15"/>
        <v>0</v>
      </c>
      <c r="AA121" s="1">
        <f t="shared" si="16"/>
        <v>0</v>
      </c>
      <c r="AB121" s="1">
        <f t="shared" si="17"/>
        <v>0</v>
      </c>
      <c r="AC121" s="1">
        <f t="shared" si="18"/>
        <v>0</v>
      </c>
      <c r="AD121" s="1">
        <f>L121</f>
        <v>0</v>
      </c>
      <c r="AE121" s="1">
        <f t="shared" si="20"/>
        <v>0</v>
      </c>
      <c r="AG121" s="85" t="s">
        <v>78</v>
      </c>
      <c r="AH121">
        <v>2</v>
      </c>
      <c r="AI121"/>
    </row>
    <row r="122" spans="1:35" ht="15" x14ac:dyDescent="0.25">
      <c r="A122" s="80">
        <v>2</v>
      </c>
      <c r="B122" s="79"/>
      <c r="C122" s="86"/>
      <c r="D122" s="239"/>
      <c r="E122" s="239"/>
      <c r="F122" s="239"/>
      <c r="G122" s="239"/>
      <c r="H122" s="240"/>
      <c r="I122" s="240"/>
      <c r="J122" s="240"/>
      <c r="K122" s="240"/>
      <c r="L122" s="241"/>
      <c r="M122" s="241"/>
      <c r="N122" s="79"/>
      <c r="Y122" s="1">
        <f t="shared" si="14"/>
        <v>2</v>
      </c>
      <c r="Z122" s="1">
        <f t="shared" si="15"/>
        <v>0</v>
      </c>
      <c r="AA122" s="1">
        <f t="shared" si="16"/>
        <v>0</v>
      </c>
      <c r="AB122" s="1">
        <f t="shared" si="17"/>
        <v>0</v>
      </c>
      <c r="AC122" s="1">
        <f t="shared" si="18"/>
        <v>0</v>
      </c>
      <c r="AD122" s="1">
        <f t="shared" si="19"/>
        <v>0</v>
      </c>
      <c r="AE122" s="1">
        <f t="shared" si="20"/>
        <v>0</v>
      </c>
      <c r="AG122" s="85" t="s">
        <v>50</v>
      </c>
      <c r="AH122">
        <v>7171</v>
      </c>
      <c r="AI122"/>
    </row>
    <row r="123" spans="1:35" ht="15" x14ac:dyDescent="0.25">
      <c r="A123" s="80">
        <v>3</v>
      </c>
      <c r="B123" s="79"/>
      <c r="C123" s="79"/>
      <c r="D123" s="239"/>
      <c r="E123" s="239"/>
      <c r="F123" s="239"/>
      <c r="G123" s="239"/>
      <c r="H123" s="240"/>
      <c r="I123" s="240"/>
      <c r="J123" s="240"/>
      <c r="K123" s="240"/>
      <c r="L123" s="241"/>
      <c r="M123" s="241"/>
      <c r="N123" s="79"/>
      <c r="Y123" s="1">
        <f t="shared" si="14"/>
        <v>3</v>
      </c>
      <c r="Z123" s="1">
        <f t="shared" si="15"/>
        <v>0</v>
      </c>
      <c r="AA123" s="1">
        <f t="shared" si="16"/>
        <v>0</v>
      </c>
      <c r="AB123" s="1">
        <f t="shared" si="17"/>
        <v>0</v>
      </c>
      <c r="AC123" s="1">
        <f t="shared" si="18"/>
        <v>0</v>
      </c>
      <c r="AD123" s="1">
        <f t="shared" si="19"/>
        <v>0</v>
      </c>
      <c r="AE123" s="1">
        <f t="shared" si="20"/>
        <v>0</v>
      </c>
      <c r="AG123"/>
      <c r="AH123"/>
      <c r="AI123"/>
    </row>
    <row r="124" spans="1:35" ht="15" x14ac:dyDescent="0.25">
      <c r="A124" s="80">
        <v>4</v>
      </c>
      <c r="B124" s="79"/>
      <c r="C124" s="79"/>
      <c r="D124" s="239"/>
      <c r="E124" s="239"/>
      <c r="F124" s="239"/>
      <c r="G124" s="239"/>
      <c r="H124" s="240"/>
      <c r="I124" s="240"/>
      <c r="J124" s="240"/>
      <c r="K124" s="240"/>
      <c r="L124" s="241"/>
      <c r="M124" s="241"/>
      <c r="N124" s="79"/>
      <c r="Y124" s="1">
        <f t="shared" si="14"/>
        <v>4</v>
      </c>
      <c r="Z124" s="1">
        <f t="shared" si="15"/>
        <v>0</v>
      </c>
      <c r="AA124" s="1">
        <f t="shared" si="16"/>
        <v>0</v>
      </c>
      <c r="AB124" s="1">
        <f t="shared" si="17"/>
        <v>0</v>
      </c>
      <c r="AC124" s="1">
        <f t="shared" si="18"/>
        <v>0</v>
      </c>
      <c r="AD124" s="1">
        <f t="shared" si="19"/>
        <v>0</v>
      </c>
      <c r="AE124" s="1">
        <f t="shared" si="20"/>
        <v>0</v>
      </c>
      <c r="AG124"/>
      <c r="AH124"/>
      <c r="AI124"/>
    </row>
    <row r="125" spans="1:35" ht="15" x14ac:dyDescent="0.25">
      <c r="A125" s="80">
        <v>5</v>
      </c>
      <c r="B125" s="79"/>
      <c r="C125" s="79"/>
      <c r="D125" s="239"/>
      <c r="E125" s="239"/>
      <c r="F125" s="239"/>
      <c r="G125" s="239"/>
      <c r="H125" s="240"/>
      <c r="I125" s="240"/>
      <c r="J125" s="240"/>
      <c r="K125" s="240"/>
      <c r="L125" s="241"/>
      <c r="M125" s="241"/>
      <c r="N125" s="79"/>
      <c r="Y125" s="1">
        <f t="shared" si="14"/>
        <v>5</v>
      </c>
      <c r="Z125" s="1">
        <f t="shared" si="15"/>
        <v>0</v>
      </c>
      <c r="AA125" s="1">
        <f t="shared" si="16"/>
        <v>0</v>
      </c>
      <c r="AB125" s="1">
        <f t="shared" si="17"/>
        <v>0</v>
      </c>
      <c r="AC125" s="1">
        <f t="shared" si="18"/>
        <v>0</v>
      </c>
      <c r="AD125" s="1">
        <f t="shared" si="19"/>
        <v>0</v>
      </c>
      <c r="AE125" s="1">
        <f t="shared" si="20"/>
        <v>0</v>
      </c>
      <c r="AG125"/>
      <c r="AH125"/>
      <c r="AI125"/>
    </row>
    <row r="126" spans="1:35" ht="15" x14ac:dyDescent="0.25">
      <c r="A126" s="80">
        <v>6</v>
      </c>
      <c r="B126" s="79"/>
      <c r="C126" s="79"/>
      <c r="D126" s="239"/>
      <c r="E126" s="239"/>
      <c r="F126" s="239"/>
      <c r="G126" s="239"/>
      <c r="H126" s="240"/>
      <c r="I126" s="240"/>
      <c r="J126" s="240"/>
      <c r="K126" s="240"/>
      <c r="L126" s="241"/>
      <c r="M126" s="241"/>
      <c r="N126" s="79"/>
      <c r="Y126" s="1">
        <f t="shared" si="14"/>
        <v>6</v>
      </c>
      <c r="Z126" s="1">
        <f t="shared" si="15"/>
        <v>0</v>
      </c>
      <c r="AA126" s="1">
        <f t="shared" si="16"/>
        <v>0</v>
      </c>
      <c r="AB126" s="1">
        <f t="shared" si="17"/>
        <v>0</v>
      </c>
      <c r="AC126" s="1">
        <f t="shared" si="18"/>
        <v>0</v>
      </c>
      <c r="AD126" s="1">
        <f t="shared" si="19"/>
        <v>0</v>
      </c>
      <c r="AE126" s="1">
        <f t="shared" si="20"/>
        <v>0</v>
      </c>
      <c r="AG126"/>
      <c r="AH126"/>
      <c r="AI126"/>
    </row>
    <row r="127" spans="1:35" ht="15" x14ac:dyDescent="0.25">
      <c r="A127" s="80">
        <v>7</v>
      </c>
      <c r="B127" s="79"/>
      <c r="C127" s="79"/>
      <c r="D127" s="239"/>
      <c r="E127" s="239"/>
      <c r="F127" s="239"/>
      <c r="G127" s="239"/>
      <c r="H127" s="240"/>
      <c r="I127" s="240"/>
      <c r="J127" s="240"/>
      <c r="K127" s="240"/>
      <c r="L127" s="241"/>
      <c r="M127" s="241"/>
      <c r="N127" s="79"/>
      <c r="Y127" s="1">
        <f t="shared" si="14"/>
        <v>7</v>
      </c>
      <c r="Z127" s="1">
        <f t="shared" si="15"/>
        <v>0</v>
      </c>
      <c r="AA127" s="1">
        <f t="shared" si="16"/>
        <v>0</v>
      </c>
      <c r="AB127" s="1">
        <f t="shared" si="17"/>
        <v>0</v>
      </c>
      <c r="AC127" s="1">
        <f t="shared" si="18"/>
        <v>0</v>
      </c>
      <c r="AD127" s="1">
        <f t="shared" si="19"/>
        <v>0</v>
      </c>
      <c r="AE127" s="1">
        <f t="shared" si="20"/>
        <v>0</v>
      </c>
      <c r="AG127"/>
      <c r="AH127"/>
      <c r="AI127"/>
    </row>
    <row r="128" spans="1:35" x14ac:dyDescent="0.2">
      <c r="A128" s="80">
        <v>8</v>
      </c>
      <c r="B128" s="79"/>
      <c r="C128" s="79"/>
      <c r="D128" s="239"/>
      <c r="E128" s="239"/>
      <c r="F128" s="239"/>
      <c r="G128" s="239"/>
      <c r="H128" s="240"/>
      <c r="I128" s="240"/>
      <c r="J128" s="240"/>
      <c r="K128" s="240"/>
      <c r="L128" s="241"/>
      <c r="M128" s="241"/>
      <c r="N128" s="79"/>
      <c r="Y128" s="1">
        <f t="shared" si="14"/>
        <v>8</v>
      </c>
      <c r="Z128" s="1">
        <f t="shared" si="15"/>
        <v>0</v>
      </c>
      <c r="AA128" s="1">
        <f t="shared" si="16"/>
        <v>0</v>
      </c>
      <c r="AB128" s="1">
        <f t="shared" si="17"/>
        <v>0</v>
      </c>
      <c r="AC128" s="1">
        <f t="shared" si="18"/>
        <v>0</v>
      </c>
      <c r="AD128" s="1">
        <f t="shared" si="19"/>
        <v>0</v>
      </c>
      <c r="AE128" s="1">
        <f t="shared" si="20"/>
        <v>0</v>
      </c>
    </row>
    <row r="129" spans="1:31" x14ac:dyDescent="0.2">
      <c r="A129" s="80">
        <v>9</v>
      </c>
      <c r="B129" s="79"/>
      <c r="C129" s="79"/>
      <c r="D129" s="239"/>
      <c r="E129" s="239"/>
      <c r="F129" s="239"/>
      <c r="G129" s="239"/>
      <c r="H129" s="240"/>
      <c r="I129" s="240"/>
      <c r="J129" s="240"/>
      <c r="K129" s="240"/>
      <c r="L129" s="241"/>
      <c r="M129" s="241"/>
      <c r="N129" s="79"/>
      <c r="Y129" s="1">
        <f t="shared" si="14"/>
        <v>9</v>
      </c>
      <c r="Z129" s="1">
        <f t="shared" si="15"/>
        <v>0</v>
      </c>
      <c r="AA129" s="1">
        <f t="shared" si="16"/>
        <v>0</v>
      </c>
      <c r="AB129" s="1">
        <f t="shared" si="17"/>
        <v>0</v>
      </c>
      <c r="AC129" s="1">
        <f t="shared" si="18"/>
        <v>0</v>
      </c>
      <c r="AD129" s="1">
        <f t="shared" si="19"/>
        <v>0</v>
      </c>
      <c r="AE129" s="1">
        <f t="shared" si="20"/>
        <v>0</v>
      </c>
    </row>
    <row r="130" spans="1:31" x14ac:dyDescent="0.2">
      <c r="A130" s="80">
        <v>10</v>
      </c>
      <c r="B130" s="79"/>
      <c r="C130" s="79"/>
      <c r="D130" s="239"/>
      <c r="E130" s="239"/>
      <c r="F130" s="239"/>
      <c r="G130" s="239"/>
      <c r="H130" s="240"/>
      <c r="I130" s="240"/>
      <c r="J130" s="240"/>
      <c r="K130" s="240"/>
      <c r="L130" s="241"/>
      <c r="M130" s="241"/>
      <c r="N130" s="79"/>
      <c r="Y130" s="1">
        <f t="shared" si="14"/>
        <v>10</v>
      </c>
      <c r="Z130" s="1">
        <f t="shared" si="15"/>
        <v>0</v>
      </c>
      <c r="AA130" s="1">
        <f t="shared" si="16"/>
        <v>0</v>
      </c>
      <c r="AB130" s="1">
        <f t="shared" si="17"/>
        <v>0</v>
      </c>
      <c r="AC130" s="1">
        <f t="shared" si="18"/>
        <v>0</v>
      </c>
      <c r="AD130" s="1">
        <f t="shared" si="19"/>
        <v>0</v>
      </c>
      <c r="AE130" s="1">
        <f t="shared" si="20"/>
        <v>0</v>
      </c>
    </row>
    <row r="131" spans="1:31" x14ac:dyDescent="0.2">
      <c r="A131" s="80">
        <v>11</v>
      </c>
      <c r="B131" s="83"/>
      <c r="C131" s="83"/>
      <c r="D131" s="244"/>
      <c r="E131" s="244"/>
      <c r="F131" s="244"/>
      <c r="G131" s="244"/>
      <c r="H131" s="240"/>
      <c r="I131" s="240"/>
      <c r="J131" s="240"/>
      <c r="K131" s="240"/>
      <c r="L131" s="241"/>
      <c r="M131" s="241"/>
      <c r="N131" s="83"/>
      <c r="Y131" s="1">
        <f t="shared" si="14"/>
        <v>11</v>
      </c>
      <c r="Z131" s="1">
        <f t="shared" si="15"/>
        <v>0</v>
      </c>
      <c r="AA131" s="1">
        <f t="shared" si="16"/>
        <v>0</v>
      </c>
      <c r="AB131" s="1">
        <f t="shared" si="17"/>
        <v>0</v>
      </c>
      <c r="AC131" s="1">
        <f t="shared" si="18"/>
        <v>0</v>
      </c>
      <c r="AD131" s="1">
        <f t="shared" si="19"/>
        <v>0</v>
      </c>
      <c r="AE131" s="1">
        <f t="shared" si="20"/>
        <v>0</v>
      </c>
    </row>
    <row r="132" spans="1:31" x14ac:dyDescent="0.2">
      <c r="A132" s="80">
        <v>12</v>
      </c>
      <c r="B132" s="83"/>
      <c r="C132" s="83"/>
      <c r="D132" s="244"/>
      <c r="E132" s="244"/>
      <c r="F132" s="244"/>
      <c r="G132" s="244"/>
      <c r="H132" s="240" t="str">
        <f t="shared" ref="H132:H170" si="21">IF(B132&lt;&gt;0,VLOOKUP(B132,A$26:F$36,2,FALSE),"")</f>
        <v/>
      </c>
      <c r="I132" s="240"/>
      <c r="J132" s="240"/>
      <c r="K132" s="240"/>
      <c r="L132" s="241" t="str">
        <f t="shared" si="13"/>
        <v/>
      </c>
      <c r="M132" s="241"/>
      <c r="N132" s="83"/>
      <c r="Y132" s="1">
        <f t="shared" si="14"/>
        <v>12</v>
      </c>
      <c r="Z132" s="1">
        <f t="shared" si="15"/>
        <v>0</v>
      </c>
      <c r="AA132" s="1">
        <f t="shared" si="16"/>
        <v>0</v>
      </c>
      <c r="AB132" s="1">
        <f t="shared" si="17"/>
        <v>0</v>
      </c>
      <c r="AC132" s="1" t="str">
        <f t="shared" si="18"/>
        <v/>
      </c>
      <c r="AD132" s="1" t="str">
        <f t="shared" si="19"/>
        <v/>
      </c>
      <c r="AE132" s="1">
        <f t="shared" si="20"/>
        <v>0</v>
      </c>
    </row>
    <row r="133" spans="1:31" x14ac:dyDescent="0.2">
      <c r="A133" s="80">
        <v>13</v>
      </c>
      <c r="B133" s="83"/>
      <c r="C133" s="83"/>
      <c r="D133" s="244"/>
      <c r="E133" s="244"/>
      <c r="F133" s="244"/>
      <c r="G133" s="244"/>
      <c r="H133" s="240" t="str">
        <f t="shared" si="21"/>
        <v/>
      </c>
      <c r="I133" s="240"/>
      <c r="J133" s="240"/>
      <c r="K133" s="240"/>
      <c r="L133" s="241" t="str">
        <f t="shared" si="13"/>
        <v/>
      </c>
      <c r="M133" s="241"/>
      <c r="N133" s="83"/>
      <c r="Y133" s="1">
        <f t="shared" si="14"/>
        <v>13</v>
      </c>
      <c r="Z133" s="1">
        <f t="shared" si="15"/>
        <v>0</v>
      </c>
      <c r="AA133" s="1">
        <f t="shared" si="16"/>
        <v>0</v>
      </c>
      <c r="AB133" s="1">
        <f t="shared" si="17"/>
        <v>0</v>
      </c>
      <c r="AC133" s="1" t="str">
        <f t="shared" si="18"/>
        <v/>
      </c>
      <c r="AD133" s="1" t="str">
        <f t="shared" si="19"/>
        <v/>
      </c>
      <c r="AE133" s="1">
        <f t="shared" si="20"/>
        <v>0</v>
      </c>
    </row>
    <row r="134" spans="1:31" x14ac:dyDescent="0.2">
      <c r="A134" s="80">
        <v>14</v>
      </c>
      <c r="B134" s="83"/>
      <c r="C134" s="83"/>
      <c r="D134" s="244"/>
      <c r="E134" s="244"/>
      <c r="F134" s="244"/>
      <c r="G134" s="244"/>
      <c r="H134" s="240" t="str">
        <f t="shared" si="21"/>
        <v/>
      </c>
      <c r="I134" s="240"/>
      <c r="J134" s="240"/>
      <c r="K134" s="240"/>
      <c r="L134" s="241" t="str">
        <f t="shared" si="13"/>
        <v/>
      </c>
      <c r="M134" s="241"/>
      <c r="N134" s="83"/>
      <c r="Y134" s="1">
        <f t="shared" si="14"/>
        <v>14</v>
      </c>
      <c r="Z134" s="1">
        <f t="shared" si="15"/>
        <v>0</v>
      </c>
      <c r="AA134" s="1">
        <f t="shared" si="16"/>
        <v>0</v>
      </c>
      <c r="AB134" s="1">
        <f t="shared" si="17"/>
        <v>0</v>
      </c>
      <c r="AC134" s="1" t="str">
        <f t="shared" si="18"/>
        <v/>
      </c>
      <c r="AD134" s="1" t="str">
        <f t="shared" si="19"/>
        <v/>
      </c>
      <c r="AE134" s="1">
        <f t="shared" si="20"/>
        <v>0</v>
      </c>
    </row>
    <row r="135" spans="1:31" x14ac:dyDescent="0.2">
      <c r="A135" s="80">
        <v>15</v>
      </c>
      <c r="B135" s="83"/>
      <c r="C135" s="83"/>
      <c r="D135" s="244"/>
      <c r="E135" s="244"/>
      <c r="F135" s="244"/>
      <c r="G135" s="244"/>
      <c r="H135" s="240" t="str">
        <f t="shared" si="21"/>
        <v/>
      </c>
      <c r="I135" s="240"/>
      <c r="J135" s="240"/>
      <c r="K135" s="240"/>
      <c r="L135" s="241" t="str">
        <f t="shared" si="13"/>
        <v/>
      </c>
      <c r="M135" s="241"/>
      <c r="N135" s="83"/>
      <c r="Y135" s="1">
        <f t="shared" si="14"/>
        <v>15</v>
      </c>
      <c r="Z135" s="1">
        <f t="shared" si="15"/>
        <v>0</v>
      </c>
      <c r="AA135" s="1">
        <f t="shared" si="16"/>
        <v>0</v>
      </c>
      <c r="AB135" s="1">
        <f t="shared" si="17"/>
        <v>0</v>
      </c>
      <c r="AC135" s="1" t="str">
        <f t="shared" si="18"/>
        <v/>
      </c>
      <c r="AD135" s="1" t="str">
        <f t="shared" si="19"/>
        <v/>
      </c>
      <c r="AE135" s="1">
        <f t="shared" si="20"/>
        <v>0</v>
      </c>
    </row>
    <row r="136" spans="1:31" x14ac:dyDescent="0.2">
      <c r="A136" s="80">
        <v>16</v>
      </c>
      <c r="B136" s="83"/>
      <c r="C136" s="83"/>
      <c r="D136" s="244"/>
      <c r="E136" s="244"/>
      <c r="F136" s="244"/>
      <c r="G136" s="244"/>
      <c r="H136" s="240" t="str">
        <f t="shared" si="21"/>
        <v/>
      </c>
      <c r="I136" s="240"/>
      <c r="J136" s="240"/>
      <c r="K136" s="240"/>
      <c r="L136" s="241" t="str">
        <f t="shared" si="13"/>
        <v/>
      </c>
      <c r="M136" s="241"/>
      <c r="N136" s="83"/>
      <c r="Y136" s="1">
        <f t="shared" si="14"/>
        <v>16</v>
      </c>
      <c r="Z136" s="1">
        <f t="shared" si="15"/>
        <v>0</v>
      </c>
      <c r="AA136" s="1">
        <f t="shared" si="16"/>
        <v>0</v>
      </c>
      <c r="AB136" s="1">
        <f t="shared" si="17"/>
        <v>0</v>
      </c>
      <c r="AC136" s="1" t="str">
        <f t="shared" si="18"/>
        <v/>
      </c>
      <c r="AD136" s="1" t="str">
        <f t="shared" si="19"/>
        <v/>
      </c>
      <c r="AE136" s="1">
        <f t="shared" si="20"/>
        <v>0</v>
      </c>
    </row>
    <row r="137" spans="1:31" x14ac:dyDescent="0.2">
      <c r="A137" s="80">
        <v>17</v>
      </c>
      <c r="B137" s="83"/>
      <c r="C137" s="83"/>
      <c r="D137" s="244"/>
      <c r="E137" s="244"/>
      <c r="F137" s="244"/>
      <c r="G137" s="244"/>
      <c r="H137" s="240" t="str">
        <f t="shared" si="21"/>
        <v/>
      </c>
      <c r="I137" s="240"/>
      <c r="J137" s="240"/>
      <c r="K137" s="240"/>
      <c r="L137" s="241" t="str">
        <f t="shared" si="13"/>
        <v/>
      </c>
      <c r="M137" s="241"/>
      <c r="N137" s="83"/>
      <c r="Y137" s="1">
        <f t="shared" si="14"/>
        <v>17</v>
      </c>
      <c r="Z137" s="1">
        <f t="shared" si="15"/>
        <v>0</v>
      </c>
      <c r="AA137" s="1">
        <f t="shared" si="16"/>
        <v>0</v>
      </c>
      <c r="AB137" s="1">
        <f t="shared" si="17"/>
        <v>0</v>
      </c>
      <c r="AC137" s="1" t="str">
        <f t="shared" si="18"/>
        <v/>
      </c>
      <c r="AD137" s="1" t="str">
        <f t="shared" si="19"/>
        <v/>
      </c>
      <c r="AE137" s="1">
        <f t="shared" si="20"/>
        <v>0</v>
      </c>
    </row>
    <row r="138" spans="1:31" x14ac:dyDescent="0.2">
      <c r="A138" s="80">
        <v>18</v>
      </c>
      <c r="B138" s="83"/>
      <c r="C138" s="83"/>
      <c r="D138" s="244"/>
      <c r="E138" s="244"/>
      <c r="F138" s="244"/>
      <c r="G138" s="244"/>
      <c r="H138" s="240" t="str">
        <f t="shared" si="21"/>
        <v/>
      </c>
      <c r="I138" s="240"/>
      <c r="J138" s="240"/>
      <c r="K138" s="240"/>
      <c r="L138" s="241" t="str">
        <f t="shared" si="13"/>
        <v/>
      </c>
      <c r="M138" s="241"/>
      <c r="N138" s="83"/>
      <c r="Y138" s="1">
        <f t="shared" si="14"/>
        <v>18</v>
      </c>
      <c r="Z138" s="1">
        <f t="shared" si="15"/>
        <v>0</v>
      </c>
      <c r="AA138" s="1">
        <f t="shared" si="16"/>
        <v>0</v>
      </c>
      <c r="AB138" s="1">
        <f t="shared" si="17"/>
        <v>0</v>
      </c>
      <c r="AC138" s="1" t="str">
        <f t="shared" si="18"/>
        <v/>
      </c>
      <c r="AD138" s="1" t="str">
        <f t="shared" si="19"/>
        <v/>
      </c>
      <c r="AE138" s="1">
        <f t="shared" si="20"/>
        <v>0</v>
      </c>
    </row>
    <row r="139" spans="1:31" x14ac:dyDescent="0.2">
      <c r="A139" s="80">
        <v>19</v>
      </c>
      <c r="B139" s="83"/>
      <c r="C139" s="83"/>
      <c r="D139" s="244"/>
      <c r="E139" s="244"/>
      <c r="F139" s="244"/>
      <c r="G139" s="244"/>
      <c r="H139" s="240" t="str">
        <f t="shared" si="21"/>
        <v/>
      </c>
      <c r="I139" s="240"/>
      <c r="J139" s="240"/>
      <c r="K139" s="240"/>
      <c r="L139" s="241" t="str">
        <f t="shared" si="13"/>
        <v/>
      </c>
      <c r="M139" s="241"/>
      <c r="N139" s="83"/>
      <c r="Y139" s="1">
        <f t="shared" si="14"/>
        <v>19</v>
      </c>
      <c r="Z139" s="1">
        <f t="shared" si="15"/>
        <v>0</v>
      </c>
      <c r="AA139" s="1">
        <f t="shared" si="16"/>
        <v>0</v>
      </c>
      <c r="AB139" s="1">
        <f t="shared" si="17"/>
        <v>0</v>
      </c>
      <c r="AC139" s="1" t="str">
        <f t="shared" si="18"/>
        <v/>
      </c>
      <c r="AD139" s="1" t="str">
        <f t="shared" si="19"/>
        <v/>
      </c>
      <c r="AE139" s="1">
        <f t="shared" si="20"/>
        <v>0</v>
      </c>
    </row>
    <row r="140" spans="1:31" x14ac:dyDescent="0.2">
      <c r="A140" s="80">
        <v>20</v>
      </c>
      <c r="B140" s="83"/>
      <c r="C140" s="83"/>
      <c r="D140" s="244"/>
      <c r="E140" s="244"/>
      <c r="F140" s="244"/>
      <c r="G140" s="244"/>
      <c r="H140" s="240" t="str">
        <f t="shared" si="21"/>
        <v/>
      </c>
      <c r="I140" s="240"/>
      <c r="J140" s="240"/>
      <c r="K140" s="240"/>
      <c r="L140" s="241" t="str">
        <f t="shared" si="13"/>
        <v/>
      </c>
      <c r="M140" s="241"/>
      <c r="N140" s="83"/>
      <c r="Y140" s="1">
        <f t="shared" si="14"/>
        <v>20</v>
      </c>
      <c r="Z140" s="1">
        <f t="shared" si="15"/>
        <v>0</v>
      </c>
      <c r="AA140" s="1">
        <f t="shared" si="16"/>
        <v>0</v>
      </c>
      <c r="AB140" s="1">
        <f t="shared" si="17"/>
        <v>0</v>
      </c>
      <c r="AC140" s="1" t="str">
        <f t="shared" si="18"/>
        <v/>
      </c>
      <c r="AD140" s="1" t="str">
        <f t="shared" si="19"/>
        <v/>
      </c>
      <c r="AE140" s="1">
        <f t="shared" si="20"/>
        <v>0</v>
      </c>
    </row>
    <row r="141" spans="1:31" x14ac:dyDescent="0.2">
      <c r="A141" s="80">
        <v>21</v>
      </c>
      <c r="B141" s="82"/>
      <c r="C141" s="82"/>
      <c r="D141" s="243"/>
      <c r="E141" s="243"/>
      <c r="F141" s="243"/>
      <c r="G141" s="243"/>
      <c r="H141" s="240" t="str">
        <f t="shared" si="21"/>
        <v/>
      </c>
      <c r="I141" s="240"/>
      <c r="J141" s="240"/>
      <c r="K141" s="240"/>
      <c r="L141" s="241" t="str">
        <f t="shared" si="13"/>
        <v/>
      </c>
      <c r="M141" s="241"/>
      <c r="N141" s="82"/>
      <c r="Y141" s="1">
        <f t="shared" si="14"/>
        <v>21</v>
      </c>
      <c r="Z141" s="1">
        <f t="shared" si="15"/>
        <v>0</v>
      </c>
      <c r="AA141" s="1">
        <f t="shared" si="16"/>
        <v>0</v>
      </c>
      <c r="AB141" s="1">
        <f t="shared" si="17"/>
        <v>0</v>
      </c>
      <c r="AC141" s="1" t="str">
        <f t="shared" si="18"/>
        <v/>
      </c>
      <c r="AD141" s="1" t="str">
        <f t="shared" si="19"/>
        <v/>
      </c>
      <c r="AE141" s="1">
        <f t="shared" si="20"/>
        <v>0</v>
      </c>
    </row>
    <row r="142" spans="1:31" x14ac:dyDescent="0.2">
      <c r="A142" s="80">
        <v>22</v>
      </c>
      <c r="B142" s="82"/>
      <c r="C142" s="82"/>
      <c r="D142" s="243"/>
      <c r="E142" s="243"/>
      <c r="F142" s="243"/>
      <c r="G142" s="243"/>
      <c r="H142" s="240" t="str">
        <f t="shared" si="21"/>
        <v/>
      </c>
      <c r="I142" s="240"/>
      <c r="J142" s="240"/>
      <c r="K142" s="240"/>
      <c r="L142" s="241" t="str">
        <f t="shared" si="13"/>
        <v/>
      </c>
      <c r="M142" s="241"/>
      <c r="N142" s="82"/>
      <c r="Y142" s="1">
        <f t="shared" si="14"/>
        <v>22</v>
      </c>
      <c r="Z142" s="1">
        <f t="shared" si="15"/>
        <v>0</v>
      </c>
      <c r="AA142" s="1">
        <f t="shared" si="16"/>
        <v>0</v>
      </c>
      <c r="AB142" s="1">
        <f t="shared" si="17"/>
        <v>0</v>
      </c>
      <c r="AC142" s="1" t="str">
        <f t="shared" si="18"/>
        <v/>
      </c>
      <c r="AD142" s="1" t="str">
        <f t="shared" si="19"/>
        <v/>
      </c>
      <c r="AE142" s="1">
        <f t="shared" si="20"/>
        <v>0</v>
      </c>
    </row>
    <row r="143" spans="1:31" x14ac:dyDescent="0.2">
      <c r="A143" s="80">
        <v>23</v>
      </c>
      <c r="B143" s="82"/>
      <c r="C143" s="82"/>
      <c r="D143" s="243"/>
      <c r="E143" s="243"/>
      <c r="F143" s="243"/>
      <c r="G143" s="243"/>
      <c r="H143" s="240" t="str">
        <f t="shared" si="21"/>
        <v/>
      </c>
      <c r="I143" s="240"/>
      <c r="J143" s="240"/>
      <c r="K143" s="240"/>
      <c r="L143" s="241" t="str">
        <f t="shared" si="13"/>
        <v/>
      </c>
      <c r="M143" s="241"/>
      <c r="N143" s="82"/>
      <c r="Y143" s="1">
        <f t="shared" si="14"/>
        <v>23</v>
      </c>
      <c r="Z143" s="1">
        <f t="shared" si="15"/>
        <v>0</v>
      </c>
      <c r="AA143" s="1">
        <f t="shared" si="16"/>
        <v>0</v>
      </c>
      <c r="AB143" s="1">
        <f t="shared" si="17"/>
        <v>0</v>
      </c>
      <c r="AC143" s="1" t="str">
        <f t="shared" si="18"/>
        <v/>
      </c>
      <c r="AD143" s="1" t="str">
        <f t="shared" si="19"/>
        <v/>
      </c>
      <c r="AE143" s="1">
        <f t="shared" si="20"/>
        <v>0</v>
      </c>
    </row>
    <row r="144" spans="1:31" x14ac:dyDescent="0.2">
      <c r="A144" s="80">
        <v>24</v>
      </c>
      <c r="B144" s="82"/>
      <c r="C144" s="82"/>
      <c r="D144" s="243"/>
      <c r="E144" s="243"/>
      <c r="F144" s="243"/>
      <c r="G144" s="243"/>
      <c r="H144" s="240" t="str">
        <f t="shared" si="21"/>
        <v/>
      </c>
      <c r="I144" s="240"/>
      <c r="J144" s="240"/>
      <c r="K144" s="240"/>
      <c r="L144" s="241" t="str">
        <f t="shared" si="13"/>
        <v/>
      </c>
      <c r="M144" s="241"/>
      <c r="N144" s="82"/>
      <c r="Y144" s="1">
        <f t="shared" si="14"/>
        <v>24</v>
      </c>
      <c r="Z144" s="1">
        <f t="shared" si="15"/>
        <v>0</v>
      </c>
      <c r="AA144" s="1">
        <f t="shared" si="16"/>
        <v>0</v>
      </c>
      <c r="AB144" s="1">
        <f t="shared" si="17"/>
        <v>0</v>
      </c>
      <c r="AC144" s="1" t="str">
        <f t="shared" si="18"/>
        <v/>
      </c>
      <c r="AD144" s="1" t="str">
        <f t="shared" si="19"/>
        <v/>
      </c>
      <c r="AE144" s="1">
        <f t="shared" si="20"/>
        <v>0</v>
      </c>
    </row>
    <row r="145" spans="1:31" x14ac:dyDescent="0.2">
      <c r="A145" s="80">
        <v>25</v>
      </c>
      <c r="B145" s="82"/>
      <c r="C145" s="82"/>
      <c r="D145" s="243"/>
      <c r="E145" s="243"/>
      <c r="F145" s="243"/>
      <c r="G145" s="243"/>
      <c r="H145" s="240" t="str">
        <f t="shared" si="21"/>
        <v/>
      </c>
      <c r="I145" s="240"/>
      <c r="J145" s="240"/>
      <c r="K145" s="240"/>
      <c r="L145" s="241" t="str">
        <f t="shared" si="13"/>
        <v/>
      </c>
      <c r="M145" s="241"/>
      <c r="N145" s="82"/>
      <c r="Y145" s="1">
        <f t="shared" si="14"/>
        <v>25</v>
      </c>
      <c r="Z145" s="1">
        <f t="shared" si="15"/>
        <v>0</v>
      </c>
      <c r="AA145" s="1">
        <f t="shared" si="16"/>
        <v>0</v>
      </c>
      <c r="AB145" s="1">
        <f t="shared" si="17"/>
        <v>0</v>
      </c>
      <c r="AC145" s="1" t="str">
        <f t="shared" si="18"/>
        <v/>
      </c>
      <c r="AD145" s="1" t="str">
        <f t="shared" si="19"/>
        <v/>
      </c>
      <c r="AE145" s="1">
        <f t="shared" si="20"/>
        <v>0</v>
      </c>
    </row>
    <row r="146" spans="1:31" x14ac:dyDescent="0.2">
      <c r="A146" s="80">
        <v>26</v>
      </c>
      <c r="B146" s="82"/>
      <c r="C146" s="82"/>
      <c r="D146" s="243"/>
      <c r="E146" s="243"/>
      <c r="F146" s="243"/>
      <c r="G146" s="243"/>
      <c r="H146" s="240" t="str">
        <f t="shared" si="21"/>
        <v/>
      </c>
      <c r="I146" s="240"/>
      <c r="J146" s="240"/>
      <c r="K146" s="240"/>
      <c r="L146" s="241" t="str">
        <f t="shared" si="13"/>
        <v/>
      </c>
      <c r="M146" s="241"/>
      <c r="N146" s="82"/>
      <c r="Y146" s="1">
        <f t="shared" si="14"/>
        <v>26</v>
      </c>
      <c r="Z146" s="1">
        <f t="shared" si="15"/>
        <v>0</v>
      </c>
      <c r="AA146" s="1">
        <f t="shared" si="16"/>
        <v>0</v>
      </c>
      <c r="AB146" s="1">
        <f t="shared" si="17"/>
        <v>0</v>
      </c>
      <c r="AC146" s="1" t="str">
        <f t="shared" si="18"/>
        <v/>
      </c>
      <c r="AD146" s="1" t="str">
        <f t="shared" si="19"/>
        <v/>
      </c>
      <c r="AE146" s="1">
        <f t="shared" si="20"/>
        <v>0</v>
      </c>
    </row>
    <row r="147" spans="1:31" x14ac:dyDescent="0.2">
      <c r="A147" s="80">
        <v>27</v>
      </c>
      <c r="B147" s="82"/>
      <c r="C147" s="82"/>
      <c r="D147" s="243"/>
      <c r="E147" s="243"/>
      <c r="F147" s="243"/>
      <c r="G147" s="243"/>
      <c r="H147" s="240" t="str">
        <f t="shared" si="21"/>
        <v/>
      </c>
      <c r="I147" s="240"/>
      <c r="J147" s="240"/>
      <c r="K147" s="240"/>
      <c r="L147" s="241" t="str">
        <f t="shared" si="13"/>
        <v/>
      </c>
      <c r="M147" s="241"/>
      <c r="N147" s="82"/>
      <c r="Y147" s="1">
        <f t="shared" si="14"/>
        <v>27</v>
      </c>
      <c r="Z147" s="1">
        <f t="shared" si="15"/>
        <v>0</v>
      </c>
      <c r="AA147" s="1">
        <f t="shared" si="16"/>
        <v>0</v>
      </c>
      <c r="AB147" s="1">
        <f t="shared" si="17"/>
        <v>0</v>
      </c>
      <c r="AC147" s="1" t="str">
        <f t="shared" si="18"/>
        <v/>
      </c>
      <c r="AD147" s="1" t="str">
        <f t="shared" si="19"/>
        <v/>
      </c>
      <c r="AE147" s="1">
        <f t="shared" si="20"/>
        <v>0</v>
      </c>
    </row>
    <row r="148" spans="1:31" x14ac:dyDescent="0.2">
      <c r="A148" s="80">
        <v>28</v>
      </c>
      <c r="B148" s="82"/>
      <c r="C148" s="82"/>
      <c r="D148" s="243"/>
      <c r="E148" s="243"/>
      <c r="F148" s="243"/>
      <c r="G148" s="243"/>
      <c r="H148" s="240" t="str">
        <f t="shared" si="21"/>
        <v/>
      </c>
      <c r="I148" s="240"/>
      <c r="J148" s="240"/>
      <c r="K148" s="240"/>
      <c r="L148" s="241" t="str">
        <f t="shared" si="13"/>
        <v/>
      </c>
      <c r="M148" s="241"/>
      <c r="N148" s="82"/>
      <c r="Y148" s="1">
        <f t="shared" si="14"/>
        <v>28</v>
      </c>
      <c r="Z148" s="1">
        <f t="shared" si="15"/>
        <v>0</v>
      </c>
      <c r="AA148" s="1">
        <f t="shared" si="16"/>
        <v>0</v>
      </c>
      <c r="AB148" s="1">
        <f t="shared" si="17"/>
        <v>0</v>
      </c>
      <c r="AC148" s="1" t="str">
        <f t="shared" si="18"/>
        <v/>
      </c>
      <c r="AD148" s="1" t="str">
        <f t="shared" si="19"/>
        <v/>
      </c>
      <c r="AE148" s="1">
        <f t="shared" si="20"/>
        <v>0</v>
      </c>
    </row>
    <row r="149" spans="1:31" x14ac:dyDescent="0.2">
      <c r="A149" s="80">
        <v>29</v>
      </c>
      <c r="B149" s="82"/>
      <c r="C149" s="82"/>
      <c r="D149" s="243"/>
      <c r="E149" s="243"/>
      <c r="F149" s="243"/>
      <c r="G149" s="243"/>
      <c r="H149" s="240" t="str">
        <f t="shared" si="21"/>
        <v/>
      </c>
      <c r="I149" s="240"/>
      <c r="J149" s="240"/>
      <c r="K149" s="240"/>
      <c r="L149" s="241" t="str">
        <f t="shared" si="13"/>
        <v/>
      </c>
      <c r="M149" s="241"/>
      <c r="N149" s="82"/>
      <c r="Y149" s="1">
        <f t="shared" si="14"/>
        <v>29</v>
      </c>
      <c r="Z149" s="1">
        <f t="shared" si="15"/>
        <v>0</v>
      </c>
      <c r="AA149" s="1">
        <f t="shared" si="16"/>
        <v>0</v>
      </c>
      <c r="AB149" s="1">
        <f t="shared" si="17"/>
        <v>0</v>
      </c>
      <c r="AC149" s="1" t="str">
        <f t="shared" si="18"/>
        <v/>
      </c>
      <c r="AD149" s="1" t="str">
        <f t="shared" si="19"/>
        <v/>
      </c>
      <c r="AE149" s="1">
        <f t="shared" si="20"/>
        <v>0</v>
      </c>
    </row>
    <row r="150" spans="1:31" x14ac:dyDescent="0.2">
      <c r="A150" s="80">
        <v>30</v>
      </c>
      <c r="B150" s="82"/>
      <c r="C150" s="82"/>
      <c r="D150" s="243"/>
      <c r="E150" s="243"/>
      <c r="F150" s="243"/>
      <c r="G150" s="243"/>
      <c r="H150" s="240" t="str">
        <f t="shared" si="21"/>
        <v/>
      </c>
      <c r="I150" s="240"/>
      <c r="J150" s="240"/>
      <c r="K150" s="240"/>
      <c r="L150" s="241" t="str">
        <f t="shared" si="13"/>
        <v/>
      </c>
      <c r="M150" s="241"/>
      <c r="N150" s="82"/>
      <c r="Y150" s="1">
        <f t="shared" si="14"/>
        <v>30</v>
      </c>
      <c r="Z150" s="1">
        <f t="shared" si="15"/>
        <v>0</v>
      </c>
      <c r="AA150" s="1">
        <f t="shared" si="16"/>
        <v>0</v>
      </c>
      <c r="AB150" s="1">
        <f t="shared" si="17"/>
        <v>0</v>
      </c>
      <c r="AC150" s="1" t="str">
        <f t="shared" si="18"/>
        <v/>
      </c>
      <c r="AD150" s="1" t="str">
        <f t="shared" si="19"/>
        <v/>
      </c>
      <c r="AE150" s="1">
        <f t="shared" si="20"/>
        <v>0</v>
      </c>
    </row>
    <row r="151" spans="1:31" x14ac:dyDescent="0.2">
      <c r="A151" s="80">
        <v>31</v>
      </c>
      <c r="B151" s="81"/>
      <c r="C151" s="81"/>
      <c r="D151" s="242"/>
      <c r="E151" s="242"/>
      <c r="F151" s="242"/>
      <c r="G151" s="242"/>
      <c r="H151" s="240" t="str">
        <f t="shared" si="21"/>
        <v/>
      </c>
      <c r="I151" s="240"/>
      <c r="J151" s="240"/>
      <c r="K151" s="240"/>
      <c r="L151" s="241" t="str">
        <f t="shared" si="13"/>
        <v/>
      </c>
      <c r="M151" s="241"/>
      <c r="N151" s="81"/>
      <c r="Y151" s="1">
        <f t="shared" si="14"/>
        <v>31</v>
      </c>
      <c r="Z151" s="1">
        <f t="shared" si="15"/>
        <v>0</v>
      </c>
      <c r="AA151" s="1">
        <f t="shared" si="16"/>
        <v>0</v>
      </c>
      <c r="AB151" s="1">
        <f t="shared" si="17"/>
        <v>0</v>
      </c>
      <c r="AC151" s="1" t="str">
        <f t="shared" si="18"/>
        <v/>
      </c>
      <c r="AD151" s="1" t="str">
        <f t="shared" si="19"/>
        <v/>
      </c>
      <c r="AE151" s="1">
        <f t="shared" si="20"/>
        <v>0</v>
      </c>
    </row>
    <row r="152" spans="1:31" x14ac:dyDescent="0.2">
      <c r="A152" s="80">
        <v>32</v>
      </c>
      <c r="B152" s="81"/>
      <c r="C152" s="81"/>
      <c r="D152" s="242"/>
      <c r="E152" s="242"/>
      <c r="F152" s="242"/>
      <c r="G152" s="242"/>
      <c r="H152" s="240" t="str">
        <f t="shared" si="21"/>
        <v/>
      </c>
      <c r="I152" s="240"/>
      <c r="J152" s="240"/>
      <c r="K152" s="240"/>
      <c r="L152" s="241" t="str">
        <f t="shared" si="13"/>
        <v/>
      </c>
      <c r="M152" s="241"/>
      <c r="N152" s="81"/>
      <c r="Y152" s="1">
        <f t="shared" si="14"/>
        <v>32</v>
      </c>
      <c r="Z152" s="1">
        <f t="shared" si="15"/>
        <v>0</v>
      </c>
      <c r="AA152" s="1">
        <f t="shared" si="16"/>
        <v>0</v>
      </c>
      <c r="AB152" s="1">
        <f t="shared" si="17"/>
        <v>0</v>
      </c>
      <c r="AC152" s="1" t="str">
        <f t="shared" si="18"/>
        <v/>
      </c>
      <c r="AD152" s="1" t="str">
        <f t="shared" si="19"/>
        <v/>
      </c>
      <c r="AE152" s="1">
        <f t="shared" si="20"/>
        <v>0</v>
      </c>
    </row>
    <row r="153" spans="1:31" x14ac:dyDescent="0.2">
      <c r="A153" s="80">
        <v>33</v>
      </c>
      <c r="B153" s="81"/>
      <c r="C153" s="81"/>
      <c r="D153" s="242"/>
      <c r="E153" s="242"/>
      <c r="F153" s="242"/>
      <c r="G153" s="242"/>
      <c r="H153" s="240" t="str">
        <f t="shared" si="21"/>
        <v/>
      </c>
      <c r="I153" s="240"/>
      <c r="J153" s="240"/>
      <c r="K153" s="240"/>
      <c r="L153" s="241" t="str">
        <f t="shared" si="13"/>
        <v/>
      </c>
      <c r="M153" s="241"/>
      <c r="N153" s="81"/>
      <c r="Y153" s="1">
        <f t="shared" si="14"/>
        <v>33</v>
      </c>
      <c r="Z153" s="1">
        <f t="shared" si="15"/>
        <v>0</v>
      </c>
      <c r="AA153" s="1">
        <f t="shared" si="16"/>
        <v>0</v>
      </c>
      <c r="AB153" s="1">
        <f t="shared" si="17"/>
        <v>0</v>
      </c>
      <c r="AC153" s="1" t="str">
        <f t="shared" si="18"/>
        <v/>
      </c>
      <c r="AD153" s="1" t="str">
        <f t="shared" si="19"/>
        <v/>
      </c>
      <c r="AE153" s="1">
        <f t="shared" si="20"/>
        <v>0</v>
      </c>
    </row>
    <row r="154" spans="1:31" x14ac:dyDescent="0.2">
      <c r="A154" s="80">
        <v>34</v>
      </c>
      <c r="B154" s="81"/>
      <c r="C154" s="81"/>
      <c r="D154" s="242"/>
      <c r="E154" s="242"/>
      <c r="F154" s="242"/>
      <c r="G154" s="242"/>
      <c r="H154" s="240" t="str">
        <f t="shared" si="21"/>
        <v/>
      </c>
      <c r="I154" s="240"/>
      <c r="J154" s="240"/>
      <c r="K154" s="240"/>
      <c r="L154" s="241" t="str">
        <f t="shared" si="13"/>
        <v/>
      </c>
      <c r="M154" s="241"/>
      <c r="N154" s="81"/>
      <c r="Y154" s="1">
        <f t="shared" si="14"/>
        <v>34</v>
      </c>
      <c r="Z154" s="1">
        <f t="shared" si="15"/>
        <v>0</v>
      </c>
      <c r="AA154" s="1">
        <f t="shared" si="16"/>
        <v>0</v>
      </c>
      <c r="AB154" s="1">
        <f t="shared" si="17"/>
        <v>0</v>
      </c>
      <c r="AC154" s="1" t="str">
        <f t="shared" si="18"/>
        <v/>
      </c>
      <c r="AD154" s="1" t="str">
        <f t="shared" si="19"/>
        <v/>
      </c>
      <c r="AE154" s="1">
        <f t="shared" si="20"/>
        <v>0</v>
      </c>
    </row>
    <row r="155" spans="1:31" x14ac:dyDescent="0.2">
      <c r="A155" s="80">
        <v>35</v>
      </c>
      <c r="B155" s="81"/>
      <c r="C155" s="81"/>
      <c r="D155" s="242"/>
      <c r="E155" s="242"/>
      <c r="F155" s="242"/>
      <c r="G155" s="242"/>
      <c r="H155" s="240" t="str">
        <f t="shared" si="21"/>
        <v/>
      </c>
      <c r="I155" s="240"/>
      <c r="J155" s="240"/>
      <c r="K155" s="240"/>
      <c r="L155" s="241" t="str">
        <f t="shared" si="13"/>
        <v/>
      </c>
      <c r="M155" s="241"/>
      <c r="N155" s="81"/>
      <c r="Y155" s="1">
        <f t="shared" si="14"/>
        <v>35</v>
      </c>
      <c r="Z155" s="1">
        <f t="shared" si="15"/>
        <v>0</v>
      </c>
      <c r="AA155" s="1">
        <f t="shared" si="16"/>
        <v>0</v>
      </c>
      <c r="AB155" s="1">
        <f t="shared" si="17"/>
        <v>0</v>
      </c>
      <c r="AC155" s="1" t="str">
        <f t="shared" si="18"/>
        <v/>
      </c>
      <c r="AD155" s="1" t="str">
        <f t="shared" si="19"/>
        <v/>
      </c>
      <c r="AE155" s="1">
        <f t="shared" si="20"/>
        <v>0</v>
      </c>
    </row>
    <row r="156" spans="1:31" x14ac:dyDescent="0.2">
      <c r="A156" s="80">
        <v>36</v>
      </c>
      <c r="B156" s="81"/>
      <c r="C156" s="81"/>
      <c r="D156" s="242"/>
      <c r="E156" s="242"/>
      <c r="F156" s="242"/>
      <c r="G156" s="242"/>
      <c r="H156" s="240" t="str">
        <f t="shared" si="21"/>
        <v/>
      </c>
      <c r="I156" s="240"/>
      <c r="J156" s="240"/>
      <c r="K156" s="240"/>
      <c r="L156" s="241" t="str">
        <f t="shared" si="13"/>
        <v/>
      </c>
      <c r="M156" s="241"/>
      <c r="N156" s="81"/>
      <c r="Y156" s="1">
        <f t="shared" si="14"/>
        <v>36</v>
      </c>
      <c r="Z156" s="1">
        <f t="shared" si="15"/>
        <v>0</v>
      </c>
      <c r="AA156" s="1">
        <f t="shared" si="16"/>
        <v>0</v>
      </c>
      <c r="AB156" s="1">
        <f t="shared" si="17"/>
        <v>0</v>
      </c>
      <c r="AC156" s="1" t="str">
        <f t="shared" si="18"/>
        <v/>
      </c>
      <c r="AD156" s="1" t="str">
        <f t="shared" si="19"/>
        <v/>
      </c>
      <c r="AE156" s="1">
        <f t="shared" si="20"/>
        <v>0</v>
      </c>
    </row>
    <row r="157" spans="1:31" x14ac:dyDescent="0.2">
      <c r="A157" s="80">
        <v>37</v>
      </c>
      <c r="B157" s="81"/>
      <c r="C157" s="81"/>
      <c r="D157" s="242"/>
      <c r="E157" s="242"/>
      <c r="F157" s="242"/>
      <c r="G157" s="242"/>
      <c r="H157" s="240" t="str">
        <f t="shared" si="21"/>
        <v/>
      </c>
      <c r="I157" s="240"/>
      <c r="J157" s="240"/>
      <c r="K157" s="240"/>
      <c r="L157" s="241" t="str">
        <f t="shared" si="13"/>
        <v/>
      </c>
      <c r="M157" s="241"/>
      <c r="N157" s="81"/>
      <c r="Y157" s="1">
        <f t="shared" si="14"/>
        <v>37</v>
      </c>
      <c r="Z157" s="1">
        <f t="shared" si="15"/>
        <v>0</v>
      </c>
      <c r="AA157" s="1">
        <f t="shared" si="16"/>
        <v>0</v>
      </c>
      <c r="AB157" s="1">
        <f t="shared" si="17"/>
        <v>0</v>
      </c>
      <c r="AC157" s="1" t="str">
        <f t="shared" si="18"/>
        <v/>
      </c>
      <c r="AD157" s="1" t="str">
        <f t="shared" si="19"/>
        <v/>
      </c>
      <c r="AE157" s="1">
        <f t="shared" si="20"/>
        <v>0</v>
      </c>
    </row>
    <row r="158" spans="1:31" x14ac:dyDescent="0.2">
      <c r="A158" s="80">
        <v>38</v>
      </c>
      <c r="B158" s="81"/>
      <c r="C158" s="81"/>
      <c r="D158" s="242"/>
      <c r="E158" s="242"/>
      <c r="F158" s="242"/>
      <c r="G158" s="242"/>
      <c r="H158" s="240" t="str">
        <f t="shared" si="21"/>
        <v/>
      </c>
      <c r="I158" s="240"/>
      <c r="J158" s="240"/>
      <c r="K158" s="240"/>
      <c r="L158" s="241" t="str">
        <f t="shared" si="13"/>
        <v/>
      </c>
      <c r="M158" s="241"/>
      <c r="N158" s="81"/>
      <c r="Y158" s="1">
        <f t="shared" si="14"/>
        <v>38</v>
      </c>
      <c r="Z158" s="1">
        <f t="shared" si="15"/>
        <v>0</v>
      </c>
      <c r="AA158" s="1">
        <f t="shared" si="16"/>
        <v>0</v>
      </c>
      <c r="AB158" s="1">
        <f t="shared" si="17"/>
        <v>0</v>
      </c>
      <c r="AC158" s="1" t="str">
        <f t="shared" si="18"/>
        <v/>
      </c>
      <c r="AD158" s="1" t="str">
        <f t="shared" si="19"/>
        <v/>
      </c>
      <c r="AE158" s="1">
        <f t="shared" si="20"/>
        <v>0</v>
      </c>
    </row>
    <row r="159" spans="1:31" x14ac:dyDescent="0.2">
      <c r="A159" s="80">
        <v>39</v>
      </c>
      <c r="B159" s="81"/>
      <c r="C159" s="81"/>
      <c r="D159" s="242"/>
      <c r="E159" s="242"/>
      <c r="F159" s="242"/>
      <c r="G159" s="242"/>
      <c r="H159" s="240" t="str">
        <f t="shared" si="21"/>
        <v/>
      </c>
      <c r="I159" s="240"/>
      <c r="J159" s="240"/>
      <c r="K159" s="240"/>
      <c r="L159" s="241" t="str">
        <f t="shared" si="13"/>
        <v/>
      </c>
      <c r="M159" s="241"/>
      <c r="N159" s="81"/>
      <c r="Y159" s="1">
        <f t="shared" si="14"/>
        <v>39</v>
      </c>
      <c r="Z159" s="1">
        <f t="shared" si="15"/>
        <v>0</v>
      </c>
      <c r="AA159" s="1">
        <f t="shared" si="16"/>
        <v>0</v>
      </c>
      <c r="AB159" s="1">
        <f t="shared" si="17"/>
        <v>0</v>
      </c>
      <c r="AC159" s="1" t="str">
        <f t="shared" si="18"/>
        <v/>
      </c>
      <c r="AD159" s="1" t="str">
        <f t="shared" si="19"/>
        <v/>
      </c>
      <c r="AE159" s="1">
        <f t="shared" si="20"/>
        <v>0</v>
      </c>
    </row>
    <row r="160" spans="1:31" x14ac:dyDescent="0.2">
      <c r="A160" s="80">
        <v>40</v>
      </c>
      <c r="B160" s="81"/>
      <c r="C160" s="81"/>
      <c r="D160" s="242"/>
      <c r="E160" s="242"/>
      <c r="F160" s="242"/>
      <c r="G160" s="242"/>
      <c r="H160" s="240" t="str">
        <f t="shared" si="21"/>
        <v/>
      </c>
      <c r="I160" s="240"/>
      <c r="J160" s="240"/>
      <c r="K160" s="240"/>
      <c r="L160" s="241" t="str">
        <f t="shared" si="13"/>
        <v/>
      </c>
      <c r="M160" s="241"/>
      <c r="N160" s="81"/>
      <c r="Y160" s="1">
        <f t="shared" si="14"/>
        <v>40</v>
      </c>
      <c r="Z160" s="1">
        <f t="shared" si="15"/>
        <v>0</v>
      </c>
      <c r="AA160" s="1">
        <f t="shared" si="16"/>
        <v>0</v>
      </c>
      <c r="AB160" s="1">
        <f t="shared" si="17"/>
        <v>0</v>
      </c>
      <c r="AC160" s="1" t="str">
        <f t="shared" si="18"/>
        <v/>
      </c>
      <c r="AD160" s="1" t="str">
        <f t="shared" si="19"/>
        <v/>
      </c>
      <c r="AE160" s="1">
        <f t="shared" si="20"/>
        <v>0</v>
      </c>
    </row>
    <row r="161" spans="1:31" x14ac:dyDescent="0.2">
      <c r="A161" s="80">
        <v>41</v>
      </c>
      <c r="B161" s="79"/>
      <c r="C161" s="79"/>
      <c r="D161" s="239"/>
      <c r="E161" s="239"/>
      <c r="F161" s="239"/>
      <c r="G161" s="239"/>
      <c r="H161" s="240" t="str">
        <f t="shared" si="21"/>
        <v/>
      </c>
      <c r="I161" s="240"/>
      <c r="J161" s="240"/>
      <c r="K161" s="240"/>
      <c r="L161" s="241" t="str">
        <f t="shared" si="13"/>
        <v/>
      </c>
      <c r="M161" s="241"/>
      <c r="N161" s="79"/>
      <c r="Y161" s="1">
        <f t="shared" si="14"/>
        <v>41</v>
      </c>
      <c r="Z161" s="1">
        <f t="shared" si="15"/>
        <v>0</v>
      </c>
      <c r="AA161" s="1">
        <f t="shared" si="16"/>
        <v>0</v>
      </c>
      <c r="AB161" s="1">
        <f t="shared" si="17"/>
        <v>0</v>
      </c>
      <c r="AC161" s="1" t="str">
        <f t="shared" si="18"/>
        <v/>
      </c>
      <c r="AD161" s="1" t="str">
        <f t="shared" si="19"/>
        <v/>
      </c>
      <c r="AE161" s="1">
        <f t="shared" si="20"/>
        <v>0</v>
      </c>
    </row>
    <row r="162" spans="1:31" x14ac:dyDescent="0.2">
      <c r="A162" s="80">
        <v>42</v>
      </c>
      <c r="B162" s="79"/>
      <c r="C162" s="79"/>
      <c r="D162" s="239"/>
      <c r="E162" s="239"/>
      <c r="F162" s="239"/>
      <c r="G162" s="239"/>
      <c r="H162" s="240" t="str">
        <f t="shared" si="21"/>
        <v/>
      </c>
      <c r="I162" s="240"/>
      <c r="J162" s="240"/>
      <c r="K162" s="240"/>
      <c r="L162" s="241" t="str">
        <f t="shared" si="13"/>
        <v/>
      </c>
      <c r="M162" s="241"/>
      <c r="N162" s="79"/>
      <c r="Y162" s="1">
        <f t="shared" si="14"/>
        <v>42</v>
      </c>
      <c r="Z162" s="1">
        <f t="shared" si="15"/>
        <v>0</v>
      </c>
      <c r="AA162" s="1">
        <f t="shared" si="16"/>
        <v>0</v>
      </c>
      <c r="AB162" s="1">
        <f t="shared" si="17"/>
        <v>0</v>
      </c>
      <c r="AC162" s="1" t="str">
        <f t="shared" si="18"/>
        <v/>
      </c>
      <c r="AD162" s="1" t="str">
        <f t="shared" si="19"/>
        <v/>
      </c>
      <c r="AE162" s="1">
        <f t="shared" si="20"/>
        <v>0</v>
      </c>
    </row>
    <row r="163" spans="1:31" x14ac:dyDescent="0.2">
      <c r="A163" s="80">
        <v>43</v>
      </c>
      <c r="B163" s="79"/>
      <c r="C163" s="79"/>
      <c r="D163" s="239"/>
      <c r="E163" s="239"/>
      <c r="F163" s="239"/>
      <c r="G163" s="239"/>
      <c r="H163" s="240" t="str">
        <f t="shared" si="21"/>
        <v/>
      </c>
      <c r="I163" s="240"/>
      <c r="J163" s="240"/>
      <c r="K163" s="240"/>
      <c r="L163" s="241" t="str">
        <f t="shared" si="13"/>
        <v/>
      </c>
      <c r="M163" s="241"/>
      <c r="N163" s="79"/>
      <c r="Y163" s="1">
        <f t="shared" si="14"/>
        <v>43</v>
      </c>
      <c r="Z163" s="1">
        <f t="shared" si="15"/>
        <v>0</v>
      </c>
      <c r="AA163" s="1">
        <f t="shared" si="16"/>
        <v>0</v>
      </c>
      <c r="AB163" s="1">
        <f t="shared" si="17"/>
        <v>0</v>
      </c>
      <c r="AC163" s="1" t="str">
        <f t="shared" si="18"/>
        <v/>
      </c>
      <c r="AD163" s="1" t="str">
        <f t="shared" si="19"/>
        <v/>
      </c>
      <c r="AE163" s="1">
        <f t="shared" si="20"/>
        <v>0</v>
      </c>
    </row>
    <row r="164" spans="1:31" x14ac:dyDescent="0.2">
      <c r="A164" s="80">
        <v>44</v>
      </c>
      <c r="B164" s="79"/>
      <c r="C164" s="79"/>
      <c r="D164" s="239"/>
      <c r="E164" s="239"/>
      <c r="F164" s="239"/>
      <c r="G164" s="239"/>
      <c r="H164" s="240" t="str">
        <f t="shared" si="21"/>
        <v/>
      </c>
      <c r="I164" s="240"/>
      <c r="J164" s="240"/>
      <c r="K164" s="240"/>
      <c r="L164" s="241" t="str">
        <f t="shared" si="13"/>
        <v/>
      </c>
      <c r="M164" s="241"/>
      <c r="N164" s="79"/>
      <c r="Y164" s="1">
        <f t="shared" si="14"/>
        <v>44</v>
      </c>
      <c r="Z164" s="1">
        <f t="shared" si="15"/>
        <v>0</v>
      </c>
      <c r="AA164" s="1">
        <f t="shared" si="16"/>
        <v>0</v>
      </c>
      <c r="AB164" s="1">
        <f t="shared" si="17"/>
        <v>0</v>
      </c>
      <c r="AC164" s="1" t="str">
        <f t="shared" si="18"/>
        <v/>
      </c>
      <c r="AD164" s="1" t="str">
        <f t="shared" si="19"/>
        <v/>
      </c>
      <c r="AE164" s="1">
        <f t="shared" si="20"/>
        <v>0</v>
      </c>
    </row>
    <row r="165" spans="1:31" x14ac:dyDescent="0.2">
      <c r="A165" s="80">
        <v>45</v>
      </c>
      <c r="B165" s="79"/>
      <c r="C165" s="79"/>
      <c r="D165" s="239"/>
      <c r="E165" s="239"/>
      <c r="F165" s="239"/>
      <c r="G165" s="239"/>
      <c r="H165" s="240" t="str">
        <f t="shared" si="21"/>
        <v/>
      </c>
      <c r="I165" s="240"/>
      <c r="J165" s="240"/>
      <c r="K165" s="240"/>
      <c r="L165" s="241" t="str">
        <f t="shared" si="13"/>
        <v/>
      </c>
      <c r="M165" s="241"/>
      <c r="N165" s="79"/>
      <c r="Y165" s="1">
        <f t="shared" si="14"/>
        <v>45</v>
      </c>
      <c r="Z165" s="1">
        <f t="shared" si="15"/>
        <v>0</v>
      </c>
      <c r="AA165" s="1">
        <f t="shared" si="16"/>
        <v>0</v>
      </c>
      <c r="AB165" s="1">
        <f t="shared" si="17"/>
        <v>0</v>
      </c>
      <c r="AC165" s="1" t="str">
        <f t="shared" si="18"/>
        <v/>
      </c>
      <c r="AD165" s="1" t="str">
        <f t="shared" si="19"/>
        <v/>
      </c>
      <c r="AE165" s="1">
        <f t="shared" si="20"/>
        <v>0</v>
      </c>
    </row>
    <row r="166" spans="1:31" x14ac:dyDescent="0.2">
      <c r="A166" s="80">
        <v>46</v>
      </c>
      <c r="B166" s="79"/>
      <c r="C166" s="79"/>
      <c r="D166" s="239"/>
      <c r="E166" s="239"/>
      <c r="F166" s="239"/>
      <c r="G166" s="239"/>
      <c r="H166" s="240" t="str">
        <f t="shared" si="21"/>
        <v/>
      </c>
      <c r="I166" s="240"/>
      <c r="J166" s="240"/>
      <c r="K166" s="240"/>
      <c r="L166" s="241" t="str">
        <f t="shared" si="13"/>
        <v/>
      </c>
      <c r="M166" s="241"/>
      <c r="N166" s="79"/>
      <c r="Y166" s="1">
        <f t="shared" si="14"/>
        <v>46</v>
      </c>
      <c r="Z166" s="1">
        <f t="shared" si="15"/>
        <v>0</v>
      </c>
      <c r="AA166" s="1">
        <f t="shared" si="16"/>
        <v>0</v>
      </c>
      <c r="AB166" s="1">
        <f t="shared" si="17"/>
        <v>0</v>
      </c>
      <c r="AC166" s="1" t="str">
        <f t="shared" si="18"/>
        <v/>
      </c>
      <c r="AD166" s="1" t="str">
        <f t="shared" si="19"/>
        <v/>
      </c>
      <c r="AE166" s="1">
        <f t="shared" si="20"/>
        <v>0</v>
      </c>
    </row>
    <row r="167" spans="1:31" x14ac:dyDescent="0.2">
      <c r="A167" s="80">
        <v>47</v>
      </c>
      <c r="B167" s="79"/>
      <c r="C167" s="79"/>
      <c r="D167" s="239"/>
      <c r="E167" s="239"/>
      <c r="F167" s="239"/>
      <c r="G167" s="239"/>
      <c r="H167" s="240" t="str">
        <f t="shared" si="21"/>
        <v/>
      </c>
      <c r="I167" s="240"/>
      <c r="J167" s="240"/>
      <c r="K167" s="240"/>
      <c r="L167" s="241" t="str">
        <f t="shared" si="13"/>
        <v/>
      </c>
      <c r="M167" s="241"/>
      <c r="N167" s="79"/>
      <c r="Y167" s="1">
        <f t="shared" si="14"/>
        <v>47</v>
      </c>
      <c r="Z167" s="1">
        <f t="shared" si="15"/>
        <v>0</v>
      </c>
      <c r="AA167" s="1">
        <f t="shared" si="16"/>
        <v>0</v>
      </c>
      <c r="AB167" s="1">
        <f t="shared" si="17"/>
        <v>0</v>
      </c>
      <c r="AC167" s="1" t="str">
        <f t="shared" si="18"/>
        <v/>
      </c>
      <c r="AD167" s="1" t="str">
        <f t="shared" si="19"/>
        <v/>
      </c>
      <c r="AE167" s="1">
        <f t="shared" si="20"/>
        <v>0</v>
      </c>
    </row>
    <row r="168" spans="1:31" x14ac:dyDescent="0.2">
      <c r="A168" s="80">
        <v>48</v>
      </c>
      <c r="B168" s="79"/>
      <c r="C168" s="79"/>
      <c r="D168" s="239"/>
      <c r="E168" s="239"/>
      <c r="F168" s="239"/>
      <c r="G168" s="239"/>
      <c r="H168" s="240" t="str">
        <f t="shared" si="21"/>
        <v/>
      </c>
      <c r="I168" s="240"/>
      <c r="J168" s="240"/>
      <c r="K168" s="240"/>
      <c r="L168" s="241" t="str">
        <f t="shared" si="13"/>
        <v/>
      </c>
      <c r="M168" s="241"/>
      <c r="N168" s="79"/>
      <c r="Y168" s="1">
        <f t="shared" si="14"/>
        <v>48</v>
      </c>
      <c r="Z168" s="1">
        <f t="shared" si="15"/>
        <v>0</v>
      </c>
      <c r="AA168" s="1">
        <f t="shared" si="16"/>
        <v>0</v>
      </c>
      <c r="AB168" s="1">
        <f t="shared" si="17"/>
        <v>0</v>
      </c>
      <c r="AC168" s="1" t="str">
        <f t="shared" si="18"/>
        <v/>
      </c>
      <c r="AD168" s="1" t="str">
        <f t="shared" si="19"/>
        <v/>
      </c>
      <c r="AE168" s="1">
        <f t="shared" si="20"/>
        <v>0</v>
      </c>
    </row>
    <row r="169" spans="1:31" x14ac:dyDescent="0.2">
      <c r="A169" s="80">
        <v>49</v>
      </c>
      <c r="B169" s="79"/>
      <c r="C169" s="79"/>
      <c r="D169" s="239"/>
      <c r="E169" s="239"/>
      <c r="F169" s="239"/>
      <c r="G169" s="239"/>
      <c r="H169" s="240" t="str">
        <f t="shared" si="21"/>
        <v/>
      </c>
      <c r="I169" s="240"/>
      <c r="J169" s="240"/>
      <c r="K169" s="240"/>
      <c r="L169" s="241" t="str">
        <f t="shared" si="13"/>
        <v/>
      </c>
      <c r="M169" s="241"/>
      <c r="N169" s="79"/>
      <c r="Y169" s="1">
        <f t="shared" si="14"/>
        <v>49</v>
      </c>
      <c r="Z169" s="1">
        <f t="shared" si="15"/>
        <v>0</v>
      </c>
      <c r="AA169" s="1">
        <f t="shared" si="16"/>
        <v>0</v>
      </c>
      <c r="AB169" s="1">
        <f t="shared" si="17"/>
        <v>0</v>
      </c>
      <c r="AC169" s="1" t="str">
        <f t="shared" si="18"/>
        <v/>
      </c>
      <c r="AD169" s="1" t="str">
        <f t="shared" si="19"/>
        <v/>
      </c>
      <c r="AE169" s="1">
        <f t="shared" si="20"/>
        <v>0</v>
      </c>
    </row>
    <row r="170" spans="1:31" x14ac:dyDescent="0.2">
      <c r="A170" s="80">
        <v>50</v>
      </c>
      <c r="B170" s="79"/>
      <c r="C170" s="79"/>
      <c r="D170" s="239"/>
      <c r="E170" s="239"/>
      <c r="F170" s="239"/>
      <c r="G170" s="239"/>
      <c r="H170" s="240" t="str">
        <f t="shared" si="21"/>
        <v/>
      </c>
      <c r="I170" s="240"/>
      <c r="J170" s="240"/>
      <c r="K170" s="240"/>
      <c r="L170" s="241" t="str">
        <f t="shared" si="13"/>
        <v/>
      </c>
      <c r="M170" s="241"/>
      <c r="N170" s="79"/>
      <c r="Y170" s="1">
        <f t="shared" si="14"/>
        <v>50</v>
      </c>
      <c r="Z170" s="1">
        <f t="shared" si="15"/>
        <v>0</v>
      </c>
      <c r="AA170" s="1">
        <f t="shared" si="16"/>
        <v>0</v>
      </c>
      <c r="AB170" s="1">
        <f t="shared" si="17"/>
        <v>0</v>
      </c>
      <c r="AC170" s="1" t="str">
        <f t="shared" si="18"/>
        <v/>
      </c>
      <c r="AD170" s="1" t="str">
        <f t="shared" si="19"/>
        <v/>
      </c>
      <c r="AE170" s="1">
        <f t="shared" si="20"/>
        <v>0</v>
      </c>
    </row>
  </sheetData>
  <mergeCells count="227">
    <mergeCell ref="A1:N1"/>
    <mergeCell ref="A6:N10"/>
    <mergeCell ref="A11:N15"/>
    <mergeCell ref="K37:K39"/>
    <mergeCell ref="L37:L39"/>
    <mergeCell ref="M37:M39"/>
    <mergeCell ref="A17:N17"/>
    <mergeCell ref="A4:F4"/>
    <mergeCell ref="G4:N4"/>
    <mergeCell ref="A3:F3"/>
    <mergeCell ref="G3:N3"/>
    <mergeCell ref="B36:E36"/>
    <mergeCell ref="B31:E31"/>
    <mergeCell ref="B37:J37"/>
    <mergeCell ref="A20:N20"/>
    <mergeCell ref="A22:N22"/>
    <mergeCell ref="A18:N18"/>
    <mergeCell ref="A24:N24"/>
    <mergeCell ref="B26:E26"/>
    <mergeCell ref="B27:E27"/>
    <mergeCell ref="B29:E29"/>
    <mergeCell ref="B30:E30"/>
    <mergeCell ref="B28:E28"/>
    <mergeCell ref="B32:E32"/>
    <mergeCell ref="B33:E33"/>
    <mergeCell ref="B34:E34"/>
    <mergeCell ref="A70:N70"/>
    <mergeCell ref="A107:N107"/>
    <mergeCell ref="A108:N108"/>
    <mergeCell ref="L110:M110"/>
    <mergeCell ref="D110:G110"/>
    <mergeCell ref="H110:K110"/>
    <mergeCell ref="K45:N45"/>
    <mergeCell ref="A44:A46"/>
    <mergeCell ref="N38:N39"/>
    <mergeCell ref="B44:F44"/>
    <mergeCell ref="C45:F45"/>
    <mergeCell ref="G45:J45"/>
    <mergeCell ref="A101:N101"/>
    <mergeCell ref="C102:N105"/>
    <mergeCell ref="G44:J44"/>
    <mergeCell ref="K44:N44"/>
    <mergeCell ref="B38:J38"/>
    <mergeCell ref="B39:J39"/>
    <mergeCell ref="A42:N42"/>
    <mergeCell ref="A41:N41"/>
    <mergeCell ref="B35:E35"/>
    <mergeCell ref="D113:G113"/>
    <mergeCell ref="H113:K113"/>
    <mergeCell ref="L113:M113"/>
    <mergeCell ref="H114:K114"/>
    <mergeCell ref="L114:M114"/>
    <mergeCell ref="D111:G111"/>
    <mergeCell ref="H111:K111"/>
    <mergeCell ref="L111:M111"/>
    <mergeCell ref="D112:G112"/>
    <mergeCell ref="H112:K112"/>
    <mergeCell ref="L112:M112"/>
    <mergeCell ref="D114:G114"/>
    <mergeCell ref="D118:G118"/>
    <mergeCell ref="D119:G119"/>
    <mergeCell ref="D115:G115"/>
    <mergeCell ref="H115:K115"/>
    <mergeCell ref="L115:M115"/>
    <mergeCell ref="D116:G116"/>
    <mergeCell ref="H116:K116"/>
    <mergeCell ref="L116:M116"/>
    <mergeCell ref="H118:K118"/>
    <mergeCell ref="H119:K119"/>
    <mergeCell ref="L118:M118"/>
    <mergeCell ref="L119:M119"/>
    <mergeCell ref="H124:K124"/>
    <mergeCell ref="L124:M124"/>
    <mergeCell ref="D125:G125"/>
    <mergeCell ref="H125:K125"/>
    <mergeCell ref="L125:M125"/>
    <mergeCell ref="D126:G126"/>
    <mergeCell ref="H126:K126"/>
    <mergeCell ref="L126:M126"/>
    <mergeCell ref="D117:G117"/>
    <mergeCell ref="H117:K117"/>
    <mergeCell ref="L117:M117"/>
    <mergeCell ref="D120:G120"/>
    <mergeCell ref="H120:K120"/>
    <mergeCell ref="L120:M120"/>
    <mergeCell ref="D121:G121"/>
    <mergeCell ref="H121:K121"/>
    <mergeCell ref="L121:M121"/>
    <mergeCell ref="D122:G122"/>
    <mergeCell ref="H122:K122"/>
    <mergeCell ref="L122:M122"/>
    <mergeCell ref="D123:G123"/>
    <mergeCell ref="H123:K123"/>
    <mergeCell ref="L123:M123"/>
    <mergeCell ref="D124:G124"/>
    <mergeCell ref="D127:G127"/>
    <mergeCell ref="D133:G133"/>
    <mergeCell ref="H133:K133"/>
    <mergeCell ref="L133:M133"/>
    <mergeCell ref="D134:G134"/>
    <mergeCell ref="H134:K134"/>
    <mergeCell ref="L134:M134"/>
    <mergeCell ref="D131:G131"/>
    <mergeCell ref="H131:K131"/>
    <mergeCell ref="L131:M131"/>
    <mergeCell ref="D132:G132"/>
    <mergeCell ref="H132:K132"/>
    <mergeCell ref="L132:M132"/>
    <mergeCell ref="D129:G129"/>
    <mergeCell ref="H129:K129"/>
    <mergeCell ref="L129:M129"/>
    <mergeCell ref="D130:G130"/>
    <mergeCell ref="H130:K130"/>
    <mergeCell ref="L130:M130"/>
    <mergeCell ref="D128:G128"/>
    <mergeCell ref="H128:K128"/>
    <mergeCell ref="L128:M128"/>
    <mergeCell ref="H127:K127"/>
    <mergeCell ref="L127:M127"/>
    <mergeCell ref="D137:G137"/>
    <mergeCell ref="H137:K137"/>
    <mergeCell ref="L137:M137"/>
    <mergeCell ref="D138:G138"/>
    <mergeCell ref="H138:K138"/>
    <mergeCell ref="L138:M138"/>
    <mergeCell ref="D135:G135"/>
    <mergeCell ref="H135:K135"/>
    <mergeCell ref="L135:M135"/>
    <mergeCell ref="D136:G136"/>
    <mergeCell ref="H136:K136"/>
    <mergeCell ref="L136:M136"/>
    <mergeCell ref="D141:G141"/>
    <mergeCell ref="H141:K141"/>
    <mergeCell ref="L141:M141"/>
    <mergeCell ref="D142:G142"/>
    <mergeCell ref="H142:K142"/>
    <mergeCell ref="L142:M142"/>
    <mergeCell ref="D139:G139"/>
    <mergeCell ref="H139:K139"/>
    <mergeCell ref="L139:M139"/>
    <mergeCell ref="D140:G140"/>
    <mergeCell ref="H140:K140"/>
    <mergeCell ref="L140:M140"/>
    <mergeCell ref="D145:G145"/>
    <mergeCell ref="H145:K145"/>
    <mergeCell ref="L145:M145"/>
    <mergeCell ref="D146:G146"/>
    <mergeCell ref="H146:K146"/>
    <mergeCell ref="L146:M146"/>
    <mergeCell ref="D143:G143"/>
    <mergeCell ref="H143:K143"/>
    <mergeCell ref="L143:M143"/>
    <mergeCell ref="D144:G144"/>
    <mergeCell ref="H144:K144"/>
    <mergeCell ref="L144:M144"/>
    <mergeCell ref="D149:G149"/>
    <mergeCell ref="H149:K149"/>
    <mergeCell ref="L149:M149"/>
    <mergeCell ref="D150:G150"/>
    <mergeCell ref="H150:K150"/>
    <mergeCell ref="L150:M150"/>
    <mergeCell ref="D147:G147"/>
    <mergeCell ref="H147:K147"/>
    <mergeCell ref="L147:M147"/>
    <mergeCell ref="D148:G148"/>
    <mergeCell ref="H148:K148"/>
    <mergeCell ref="L148:M148"/>
    <mergeCell ref="D153:G153"/>
    <mergeCell ref="H153:K153"/>
    <mergeCell ref="L153:M153"/>
    <mergeCell ref="D154:G154"/>
    <mergeCell ref="H154:K154"/>
    <mergeCell ref="L154:M154"/>
    <mergeCell ref="D151:G151"/>
    <mergeCell ref="H151:K151"/>
    <mergeCell ref="L151:M151"/>
    <mergeCell ref="D152:G152"/>
    <mergeCell ref="H152:K152"/>
    <mergeCell ref="L152:M152"/>
    <mergeCell ref="D157:G157"/>
    <mergeCell ref="H157:K157"/>
    <mergeCell ref="L157:M157"/>
    <mergeCell ref="D158:G158"/>
    <mergeCell ref="H158:K158"/>
    <mergeCell ref="L158:M158"/>
    <mergeCell ref="D155:G155"/>
    <mergeCell ref="H155:K155"/>
    <mergeCell ref="L155:M155"/>
    <mergeCell ref="D156:G156"/>
    <mergeCell ref="H156:K156"/>
    <mergeCell ref="L156:M156"/>
    <mergeCell ref="D161:G161"/>
    <mergeCell ref="H161:K161"/>
    <mergeCell ref="L161:M161"/>
    <mergeCell ref="D162:G162"/>
    <mergeCell ref="H162:K162"/>
    <mergeCell ref="L162:M162"/>
    <mergeCell ref="D159:G159"/>
    <mergeCell ref="H159:K159"/>
    <mergeCell ref="L159:M159"/>
    <mergeCell ref="D160:G160"/>
    <mergeCell ref="H160:K160"/>
    <mergeCell ref="L160:M160"/>
    <mergeCell ref="D165:G165"/>
    <mergeCell ref="H165:K165"/>
    <mergeCell ref="L165:M165"/>
    <mergeCell ref="D166:G166"/>
    <mergeCell ref="H166:K166"/>
    <mergeCell ref="L166:M166"/>
    <mergeCell ref="D163:G163"/>
    <mergeCell ref="H163:K163"/>
    <mergeCell ref="L163:M163"/>
    <mergeCell ref="D164:G164"/>
    <mergeCell ref="H164:K164"/>
    <mergeCell ref="L164:M164"/>
    <mergeCell ref="D169:G169"/>
    <mergeCell ref="H169:K169"/>
    <mergeCell ref="L169:M169"/>
    <mergeCell ref="D170:G170"/>
    <mergeCell ref="H170:K170"/>
    <mergeCell ref="L170:M170"/>
    <mergeCell ref="D167:G167"/>
    <mergeCell ref="H167:K167"/>
    <mergeCell ref="L167:M167"/>
    <mergeCell ref="D168:G168"/>
    <mergeCell ref="H168:K168"/>
    <mergeCell ref="L168:M168"/>
  </mergeCells>
  <phoneticPr fontId="31" type="noConversion"/>
  <conditionalFormatting sqref="C58:N68">
    <cfRule type="expression" dxfId="14" priority="2">
      <formula>AND(C58&lt;=$X58,C58&gt;=$W58)</formula>
    </cfRule>
    <cfRule type="expression" dxfId="13" priority="3">
      <formula>AND(C58&lt;$W58,C58&gt;=$V58)</formula>
    </cfRule>
    <cfRule type="expression" dxfId="12" priority="4">
      <formula>C58&lt;$V58</formula>
    </cfRule>
    <cfRule type="expression" dxfId="11" priority="6">
      <formula>C48="X"</formula>
    </cfRule>
  </conditionalFormatting>
  <conditionalFormatting sqref="G26">
    <cfRule type="cellIs" dxfId="10" priority="1" operator="equal">
      <formula>"SUM($F$18:$F$27)=100"</formula>
    </cfRule>
  </conditionalFormatting>
  <conditionalFormatting sqref="G27:G36">
    <cfRule type="expression" dxfId="9" priority="14">
      <formula>$G$25=100</formula>
    </cfRule>
    <cfRule type="expression" dxfId="8" priority="15">
      <formula>$G$25&lt;&gt;100</formula>
    </cfRule>
  </conditionalFormatting>
  <conditionalFormatting sqref="K37:L37">
    <cfRule type="cellIs" dxfId="7" priority="17" operator="between">
      <formula>75</formula>
      <formula>100</formula>
    </cfRule>
    <cfRule type="cellIs" dxfId="6" priority="18" operator="between">
      <formula>40</formula>
      <formula>75</formula>
    </cfRule>
    <cfRule type="cellIs" dxfId="5" priority="19" operator="between">
      <formula>0</formula>
      <formula>40</formula>
    </cfRule>
  </conditionalFormatting>
  <conditionalFormatting sqref="L27:L36">
    <cfRule type="expression" dxfId="4" priority="8">
      <formula>OR($L27&lt;MIN($H27,$I27),$L27&gt;MAX($H27,$I27))</formula>
    </cfRule>
    <cfRule type="expression" dxfId="3" priority="9">
      <formula>AND($L27&gt;=MIN($H27,$I27),$L27&lt;=MAX($H27,$I27))</formula>
    </cfRule>
  </conditionalFormatting>
  <conditionalFormatting sqref="N37">
    <cfRule type="cellIs" dxfId="2" priority="11" operator="between">
      <formula>75</formula>
      <formula>100</formula>
    </cfRule>
    <cfRule type="cellIs" dxfId="1" priority="12" operator="between">
      <formula>40</formula>
      <formula>75</formula>
    </cfRule>
    <cfRule type="cellIs" dxfId="0" priority="13" operator="between">
      <formula>0</formula>
      <formula>40</formula>
    </cfRule>
  </conditionalFormatting>
  <dataValidations count="5">
    <dataValidation type="decimal" allowBlank="1" showInputMessage="1" showErrorMessage="1" errorTitle="Unesena neispravna vrijednost" error="Unijeli ste vrijednost koja nije između D i G. Ukoliko je to ispravna vrijednost, prije unosa, promijenite D i G jer su onda oni krivo postavljeni._x000a_" promptTitle="Value at the beginning" prompt="Enter the KPI value at the beginning of the period." sqref="K27:K36" xr:uid="{00000000-0002-0000-0500-000000000000}">
      <formula1>MIN(H27,I27)</formula1>
      <formula2>MAX(H27,I27)</formula2>
    </dataValidation>
    <dataValidation allowBlank="1" showInputMessage="1" showErrorMessage="1" promptTitle="Automatski unos" prompt="Ne mijenjaj sadržaj ovih ćelija." sqref="H27:J36 B37:N39" xr:uid="{00000000-0002-0000-0500-000001000000}"/>
    <dataValidation allowBlank="1" showInputMessage="1" showErrorMessage="1" promptTitle="Automatski unos." prompt="Ne mijenjaj sadržaj ovih ćelija." sqref="L27:N36" xr:uid="{00000000-0002-0000-0500-000002000000}"/>
    <dataValidation allowBlank="1" showInputMessage="1" showErrorMessage="1" promptTitle="Utjecaj na strateške ciljeve" prompt="Procijenite utjecaj operativnih ciljeva na strateške ciljeve. Zbroj svih težina u koloni mora biti 100." sqref="G27:G36" xr:uid="{00000000-0002-0000-0500-000003000000}"/>
    <dataValidation allowBlank="1" showInputMessage="1" showErrorMessage="1" promptTitle="Automatically inserted" prompt="Do not change." sqref="H121:M170" xr:uid="{931841D9-6F5B-46D8-BA00-7F90ECA62543}"/>
  </dataValidations>
  <pageMargins left="0.51181102362204722" right="0.51181102362204722" top="0.35433070866141736" bottom="0.35433070866141736" header="0.31496062992125984" footer="0.31496062992125984"/>
  <pageSetup paperSize="9" orientation="landscape" verticalDpi="597"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'5'!$J$50:$J$59</xm:f>
          </x14:formula1>
          <xm:sqref>B121:B170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vt:lpstr>
      <vt:lpstr>4</vt:lpstr>
      <vt:lpstr>5</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dc:creator>
  <cp:lastModifiedBy>Linda</cp:lastModifiedBy>
  <cp:lastPrinted>2025-07-18T09:59:45Z</cp:lastPrinted>
  <dcterms:created xsi:type="dcterms:W3CDTF">2022-03-01T14:21:57Z</dcterms:created>
  <dcterms:modified xsi:type="dcterms:W3CDTF">2025-11-23T10:11:58Z</dcterms:modified>
</cp:coreProperties>
</file>